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OZPOČET\Rozpočet 2023\K. Závěrečný účet 2023\"/>
    </mc:Choice>
  </mc:AlternateContent>
  <xr:revisionPtr revIDLastSave="0" documentId="13_ncr:1_{6DFCFDCC-2BBC-467B-A81E-A87722BE14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 Příjmy" sheetId="1" r:id="rId1"/>
    <sheet name="2. Výdaje" sheetId="2" r:id="rId2"/>
    <sheet name="3. Tvorba a čerpání SF" sheetId="3" r:id="rId3"/>
    <sheet name="4. Hospodaření s majetkem" sheetId="5" r:id="rId4"/>
    <sheet name="6. Zdroje, potřeby a nepoužité " sheetId="6" r:id="rId5"/>
  </sheets>
  <definedNames>
    <definedName name="_xlnm.Print_Titles" localSheetId="0">'1. Příjmy'!$3:$3</definedName>
    <definedName name="_xlnm.Print_Titles" localSheetId="1">'2. Výdaje'!$4:$4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4" i="2" l="1"/>
  <c r="D72" i="2"/>
  <c r="D58" i="2"/>
  <c r="E70" i="2"/>
  <c r="E69" i="2"/>
  <c r="D51" i="2"/>
  <c r="D6" i="2"/>
  <c r="D12" i="6" l="1"/>
  <c r="B22" i="2" l="1"/>
  <c r="B125" i="2"/>
  <c r="E111" i="2"/>
  <c r="E81" i="2"/>
  <c r="C58" i="2"/>
  <c r="B58" i="2"/>
  <c r="C51" i="2"/>
  <c r="B51" i="2"/>
  <c r="C29" i="1"/>
  <c r="E32" i="1"/>
  <c r="E17" i="2" l="1"/>
  <c r="E97" i="2" l="1"/>
  <c r="D89" i="2"/>
  <c r="E87" i="2"/>
  <c r="E46" i="2" l="1"/>
  <c r="E104" i="2" l="1"/>
  <c r="C89" i="2"/>
  <c r="B89" i="2"/>
  <c r="C72" i="2"/>
  <c r="B72" i="2"/>
  <c r="E82" i="2"/>
  <c r="E75" i="2"/>
  <c r="E65" i="2"/>
  <c r="B6" i="2"/>
  <c r="C6" i="2"/>
  <c r="C45" i="1"/>
  <c r="D45" i="1"/>
  <c r="E46" i="1"/>
  <c r="D26" i="1"/>
  <c r="G16" i="5" l="1"/>
  <c r="G15" i="5"/>
  <c r="G14" i="5"/>
  <c r="G13" i="5"/>
  <c r="G12" i="5"/>
  <c r="G11" i="5"/>
  <c r="G9" i="5"/>
  <c r="G8" i="5"/>
  <c r="G10" i="5"/>
  <c r="E130" i="2" l="1"/>
  <c r="D126" i="2"/>
  <c r="D125" i="2" s="1"/>
  <c r="E127" i="2"/>
  <c r="E128" i="2"/>
  <c r="E101" i="2"/>
  <c r="E16" i="2"/>
  <c r="C126" i="2"/>
  <c r="C125" i="2" s="1"/>
  <c r="B126" i="2"/>
  <c r="E125" i="2" l="1"/>
  <c r="E126" i="2"/>
  <c r="D43" i="1"/>
  <c r="E96" i="2"/>
  <c r="B84" i="2"/>
  <c r="D84" i="2"/>
  <c r="C84" i="2"/>
  <c r="B45" i="1"/>
  <c r="B43" i="1" s="1"/>
  <c r="C43" i="1"/>
  <c r="E45" i="1" l="1"/>
  <c r="D29" i="1" l="1"/>
  <c r="D113" i="2" l="1"/>
  <c r="E27" i="1"/>
  <c r="D18" i="1"/>
  <c r="D11" i="1"/>
  <c r="E25" i="2" l="1"/>
  <c r="C26" i="1" l="1"/>
  <c r="C18" i="1"/>
  <c r="C11" i="1"/>
  <c r="E7" i="1" l="1"/>
  <c r="E16" i="3" l="1"/>
  <c r="E15" i="3"/>
  <c r="E14" i="3"/>
  <c r="E13" i="3"/>
  <c r="E12" i="3"/>
  <c r="E11" i="3"/>
  <c r="E8" i="3"/>
  <c r="E7" i="3"/>
  <c r="E6" i="3"/>
  <c r="D10" i="3" l="1"/>
  <c r="D5" i="3"/>
  <c r="C10" i="3"/>
  <c r="C5" i="3"/>
  <c r="B10" i="3"/>
  <c r="E5" i="3" l="1"/>
  <c r="D17" i="3"/>
  <c r="E10" i="3"/>
  <c r="E115" i="2" l="1"/>
  <c r="E114" i="2"/>
  <c r="E110" i="2"/>
  <c r="E109" i="2"/>
  <c r="E108" i="2"/>
  <c r="E107" i="2"/>
  <c r="E106" i="2"/>
  <c r="E103" i="2"/>
  <c r="E99" i="2"/>
  <c r="E98" i="2"/>
  <c r="E95" i="2"/>
  <c r="E94" i="2"/>
  <c r="E90" i="2"/>
  <c r="E54" i="2"/>
  <c r="E53" i="2"/>
  <c r="E52" i="2"/>
  <c r="E77" i="2"/>
  <c r="E74" i="2"/>
  <c r="E73" i="2"/>
  <c r="E68" i="2"/>
  <c r="E66" i="2"/>
  <c r="E64" i="2"/>
  <c r="E63" i="2"/>
  <c r="E62" i="2"/>
  <c r="E61" i="2"/>
  <c r="E60" i="2"/>
  <c r="E59" i="2"/>
  <c r="E48" i="2"/>
  <c r="E47" i="2"/>
  <c r="E45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7" i="2"/>
  <c r="E26" i="2"/>
  <c r="E24" i="2"/>
  <c r="E23" i="2"/>
  <c r="E20" i="2" l="1"/>
  <c r="E15" i="2"/>
  <c r="E14" i="2"/>
  <c r="E8" i="2"/>
  <c r="E13" i="2"/>
  <c r="E7" i="2"/>
  <c r="E31" i="1"/>
  <c r="E30" i="1"/>
  <c r="E24" i="1"/>
  <c r="E22" i="1"/>
  <c r="E20" i="1"/>
  <c r="E19" i="1"/>
  <c r="E15" i="1"/>
  <c r="E14" i="1"/>
  <c r="E13" i="1"/>
  <c r="E12" i="1"/>
  <c r="E9" i="1"/>
  <c r="E8" i="1"/>
  <c r="C113" i="2"/>
  <c r="E113" i="2" s="1"/>
  <c r="B113" i="2"/>
  <c r="E26" i="1" l="1"/>
  <c r="D21" i="6" l="1"/>
  <c r="D26" i="6" l="1"/>
  <c r="D27" i="6" s="1"/>
  <c r="E72" i="2"/>
  <c r="C41" i="1" l="1"/>
  <c r="C6" i="1" l="1"/>
  <c r="C34" i="1" s="1"/>
  <c r="C49" i="1" s="1"/>
  <c r="B5" i="3" l="1"/>
  <c r="E6" i="2" l="1"/>
  <c r="C93" i="2"/>
  <c r="C92" i="2" s="1"/>
  <c r="D29" i="2"/>
  <c r="D22" i="2" s="1"/>
  <c r="E51" i="2" l="1"/>
  <c r="C19" i="2" l="1"/>
  <c r="C29" i="2"/>
  <c r="C22" i="2" s="1"/>
  <c r="E58" i="2"/>
  <c r="C132" i="2" l="1"/>
  <c r="E22" i="2"/>
  <c r="E29" i="2"/>
  <c r="D19" i="2" l="1"/>
  <c r="E89" i="2"/>
  <c r="D93" i="2"/>
  <c r="D92" i="2" s="1"/>
  <c r="D132" i="2" s="1"/>
  <c r="D41" i="1"/>
  <c r="E29" i="1"/>
  <c r="E18" i="1"/>
  <c r="E11" i="1"/>
  <c r="D6" i="1"/>
  <c r="D34" i="1" s="1"/>
  <c r="B41" i="1"/>
  <c r="B29" i="1"/>
  <c r="B26" i="1"/>
  <c r="B18" i="1"/>
  <c r="B11" i="1"/>
  <c r="B6" i="1"/>
  <c r="B93" i="2"/>
  <c r="B92" i="2" s="1"/>
  <c r="B29" i="2"/>
  <c r="B19" i="2"/>
  <c r="E19" i="2" l="1"/>
  <c r="E41" i="1"/>
  <c r="D49" i="1"/>
  <c r="B132" i="2"/>
  <c r="B34" i="1"/>
  <c r="B49" i="1" s="1"/>
  <c r="E6" i="1"/>
  <c r="E92" i="2"/>
  <c r="E93" i="2"/>
  <c r="E49" i="1" l="1"/>
  <c r="E34" i="1"/>
  <c r="E132" i="2"/>
</calcChain>
</file>

<file path=xl/sharedStrings.xml><?xml version="1.0" encoding="utf-8"?>
<sst xmlns="http://schemas.openxmlformats.org/spreadsheetml/2006/main" count="248" uniqueCount="236">
  <si>
    <t>Příjmy běžné - daňové</t>
  </si>
  <si>
    <t xml:space="preserve">     Podíl na daních</t>
  </si>
  <si>
    <t xml:space="preserve">     Ostatní transfery (životní prostředí)</t>
  </si>
  <si>
    <t xml:space="preserve">     Ostatní transfery (doprava)</t>
  </si>
  <si>
    <t xml:space="preserve">     Poplatek za provoz systému shrom., sběru, přepravy, třídění, využívání a odstraňování komunálních odpadů</t>
  </si>
  <si>
    <t xml:space="preserve">     Poplatky ze psů</t>
  </si>
  <si>
    <t xml:space="preserve">     Poplatek za užívání veřejného prostranství</t>
  </si>
  <si>
    <t xml:space="preserve">     Správní poplatky</t>
  </si>
  <si>
    <t>Příjmy běžné - nedaňové</t>
  </si>
  <si>
    <t xml:space="preserve">     Příjmy z vlastní činnosti</t>
  </si>
  <si>
    <t xml:space="preserve">     Příjmy z poskytování služeb</t>
  </si>
  <si>
    <t xml:space="preserve">     Příjmy z pronájmu nemovitostí</t>
  </si>
  <si>
    <t xml:space="preserve">     Daň z přidané hodnoty</t>
  </si>
  <si>
    <t xml:space="preserve">     Poplatky</t>
  </si>
  <si>
    <t xml:space="preserve">     Příjmy z úroků</t>
  </si>
  <si>
    <t xml:space="preserve">     Přijaté sankční platby</t>
  </si>
  <si>
    <t xml:space="preserve">     Ostatní činnosti j.n.</t>
  </si>
  <si>
    <t xml:space="preserve">     Ostatní nedaňové příjmy</t>
  </si>
  <si>
    <t xml:space="preserve">     Přijaté dotace</t>
  </si>
  <si>
    <t xml:space="preserve">     Dotace na volby</t>
  </si>
  <si>
    <t xml:space="preserve">     Dotace z Úřadu práce</t>
  </si>
  <si>
    <t xml:space="preserve"> </t>
  </si>
  <si>
    <t>ROZPOČTOVÉ PŘÍJMY CELKEM</t>
  </si>
  <si>
    <t>Financování</t>
  </si>
  <si>
    <t xml:space="preserve">     Změna stavu peněžních prostředků na BÚ</t>
  </si>
  <si>
    <t>FINANCOVÁNÍ CELKEM</t>
  </si>
  <si>
    <t>PŘÍJMY CELKEM</t>
  </si>
  <si>
    <t>11 - HOSPODÁŘSTVÍ</t>
  </si>
  <si>
    <t>13 - PRÁCE A SOCIÁLNÍ VĚCI</t>
  </si>
  <si>
    <t>14 - VNITŘNÍ SPRÁVA</t>
  </si>
  <si>
    <t>15 - ŽIVOTNÍ PROSTŘEDÍ</t>
  </si>
  <si>
    <t>27 - DOPRAVA</t>
  </si>
  <si>
    <t>29 - ZEMĚDĚLSTVÍ A LESNÍ HOSPODÁŘSTVÍ</t>
  </si>
  <si>
    <t>33 - ŠKOLSTVÍ, MLÁDEŽ, TĚLOVÝCHOVA</t>
  </si>
  <si>
    <t>34 - KULTURA</t>
  </si>
  <si>
    <t>98 - VŠEOBECNÁ POKLADNÍ SPRÁVA</t>
  </si>
  <si>
    <t>VÝDAJE CELKEM</t>
  </si>
  <si>
    <t>Příjmy</t>
  </si>
  <si>
    <t>Výdaje</t>
  </si>
  <si>
    <t>Úroky</t>
  </si>
  <si>
    <t>Příspěvek na stravování</t>
  </si>
  <si>
    <t>Příspěvek na reprezentaci</t>
  </si>
  <si>
    <t>Příspěvek na penzijní připojištění</t>
  </si>
  <si>
    <t>Příspěvek na dovolenou</t>
  </si>
  <si>
    <t xml:space="preserve">Poplatky </t>
  </si>
  <si>
    <t>Rezerva</t>
  </si>
  <si>
    <t>Komentář</t>
  </si>
  <si>
    <t>Odměny členům zastupitelstva a členům výborů, kteří nejsou členy ZMO Pardubice VI</t>
  </si>
  <si>
    <t>Místní rozhlasy</t>
  </si>
  <si>
    <t>Opravy, udržování a vybavení sportovišť v obvodě</t>
  </si>
  <si>
    <t>Opravy a údržba památek</t>
  </si>
  <si>
    <t>Nákup služeb a materiálu, modernizace a opravy</t>
  </si>
  <si>
    <t>Údržba dopravních prostředků</t>
  </si>
  <si>
    <t>Výpočetní technika</t>
  </si>
  <si>
    <t>Klub důchodců</t>
  </si>
  <si>
    <t>Platy zaměstnanců</t>
  </si>
  <si>
    <t>Náhrada platů v době nemoci</t>
  </si>
  <si>
    <t>Povinné pojistné</t>
  </si>
  <si>
    <t>Povinné odvody</t>
  </si>
  <si>
    <t>Provoz</t>
  </si>
  <si>
    <t>- Ochranné pomůcky</t>
  </si>
  <si>
    <t>- Léky a zdravotnický materiál</t>
  </si>
  <si>
    <r>
      <t xml:space="preserve">- Prádlo, oděv a obuv </t>
    </r>
    <r>
      <rPr>
        <i/>
        <sz val="9"/>
        <color theme="1"/>
        <rFont val="Calibri"/>
        <family val="2"/>
        <charset val="238"/>
        <scheme val="minor"/>
      </rPr>
      <t>(ručníky, utěrky apod.)</t>
    </r>
  </si>
  <si>
    <t>- Knihy, učební pomůcky a tisk</t>
  </si>
  <si>
    <r>
      <t xml:space="preserve">- Drobný dlouhodobý hmotný majetek </t>
    </r>
    <r>
      <rPr>
        <i/>
        <sz val="9"/>
        <color theme="1"/>
        <rFont val="Calibri"/>
        <family val="2"/>
        <charset val="238"/>
        <scheme val="minor"/>
      </rPr>
      <t>(doplnění vybavení kanceláří úřadu, zázemí pro pracovní četu)</t>
    </r>
  </si>
  <si>
    <r>
      <t>- Nákup materiálu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(kancelářské potřeby, úklidové a hygienické prostředky apod.)</t>
    </r>
  </si>
  <si>
    <t>- Voda</t>
  </si>
  <si>
    <t>- Plyn</t>
  </si>
  <si>
    <t>- Elektrická energie</t>
  </si>
  <si>
    <t>- Služby pošt</t>
  </si>
  <si>
    <t>- Služby telekomunikací a radiokomunikací</t>
  </si>
  <si>
    <r>
      <t xml:space="preserve">- Služby peněžních ústavů </t>
    </r>
    <r>
      <rPr>
        <i/>
        <sz val="9"/>
        <color theme="1"/>
        <rFont val="Calibri"/>
        <family val="2"/>
        <charset val="238"/>
        <scheme val="minor"/>
      </rPr>
      <t>(poplatky za vedení účtů)</t>
    </r>
  </si>
  <si>
    <t>- Konzultační, poradenské a právní služby</t>
  </si>
  <si>
    <t>- Služby školení a vzdělávání</t>
  </si>
  <si>
    <t>- Služby zpracování dat</t>
  </si>
  <si>
    <r>
      <t xml:space="preserve">- Nákup služeb </t>
    </r>
    <r>
      <rPr>
        <i/>
        <sz val="9"/>
        <color theme="1"/>
        <rFont val="Calibri"/>
        <family val="2"/>
        <charset val="238"/>
        <scheme val="minor"/>
      </rPr>
      <t>(např. vstupní, periodické a výstupní prohlídky dle ZP, příspěvek na stravenky zaměstnancům atd.)</t>
    </r>
  </si>
  <si>
    <t>- Opravy a udržování</t>
  </si>
  <si>
    <r>
      <t xml:space="preserve">- Cestovné </t>
    </r>
    <r>
      <rPr>
        <i/>
        <sz val="11"/>
        <color theme="1"/>
        <rFont val="Calibri"/>
        <family val="2"/>
        <charset val="238"/>
        <scheme val="minor"/>
      </rPr>
      <t>(cestovní náhrady zaměstnancům a členům zastupitelstva)</t>
    </r>
  </si>
  <si>
    <t>- Pohoštění</t>
  </si>
  <si>
    <t>- Platby daní a poplatků</t>
  </si>
  <si>
    <t>- Refundace mezd a platů</t>
  </si>
  <si>
    <t>Činnost místních komisí</t>
  </si>
  <si>
    <t>- Místní komise Opočínek</t>
  </si>
  <si>
    <t>- Místní komise Lány na Důlku</t>
  </si>
  <si>
    <t>- Místní komise Staré Čívice</t>
  </si>
  <si>
    <t>- Místní komise Svítkov - Popkovice</t>
  </si>
  <si>
    <t>Velkoobjemové kontejnery, odpadkové koše, koše  na psí exkrementy, koše na separovaný odpad</t>
  </si>
  <si>
    <t>Odstraňování černých skládek</t>
  </si>
  <si>
    <t>Nákup materiálu</t>
  </si>
  <si>
    <t>Pohonné hmoty a maziva</t>
  </si>
  <si>
    <t>Drobný dlouhodobý hmotný majetek</t>
  </si>
  <si>
    <t>Údržba zeleně</t>
  </si>
  <si>
    <t>Opravy a udržování</t>
  </si>
  <si>
    <t>PD, studie, posudky</t>
  </si>
  <si>
    <t>Veřejně prospěšné práce</t>
  </si>
  <si>
    <t>Poskytnuté dary</t>
  </si>
  <si>
    <t>Opravy komunikací a chodníků, služby, materiál</t>
  </si>
  <si>
    <t>Odstraňování vraků</t>
  </si>
  <si>
    <t>Projektová dokumentace a inženýrská činnost</t>
  </si>
  <si>
    <t>Čištění melioračních příkopů</t>
  </si>
  <si>
    <t>Monitoring a zaměření stávajících kanalizací</t>
  </si>
  <si>
    <t>Podpora sportovních akcí v obvodě</t>
  </si>
  <si>
    <t xml:space="preserve">Knihovny </t>
  </si>
  <si>
    <t>- Platy a ostatní osobní výdaje</t>
  </si>
  <si>
    <t>- Povinné pojistné</t>
  </si>
  <si>
    <t>- Nákup knih a časopisů</t>
  </si>
  <si>
    <t>- Příspěvek pro Krajskou knihovnu v Pardubicích</t>
  </si>
  <si>
    <t>- Drobný dlouhodobý hmotný majetek</t>
  </si>
  <si>
    <t>- Nákup materiálu</t>
  </si>
  <si>
    <t>- Nákup služeb</t>
  </si>
  <si>
    <t>- Opravy</t>
  </si>
  <si>
    <t>Organizování přednášek</t>
  </si>
  <si>
    <t>Akce organizované ÚMO Pardubice VI</t>
  </si>
  <si>
    <t>Vánoční výzdoba</t>
  </si>
  <si>
    <t>Životní jubilea</t>
  </si>
  <si>
    <t>Podpora kulturních akcí v obvodě</t>
  </si>
  <si>
    <t>Dary obyvatelstvu</t>
  </si>
  <si>
    <t>Volby</t>
  </si>
  <si>
    <t>Rezerva rady</t>
  </si>
  <si>
    <t>Rezerva rozpočtu - obecná</t>
  </si>
  <si>
    <t>Rezerva rozpočtu - havarijní</t>
  </si>
  <si>
    <t>Výkupy pozemků pro realizaci investičních akcí</t>
  </si>
  <si>
    <t>navržené částky jsou stanoveny dle transferů z města viz. příloha transfery na MO.</t>
  </si>
  <si>
    <t>příjmy z poskytování drobných služeb - kopírování v rámci provádění vidimace, poplatky vybírané knihovnou, reklamy zveřejněné v Pardubické šestce.</t>
  </si>
  <si>
    <t>zahrnuje finanční prostředky hrazené za pronájem objektů svěřených do správy obvodu dle uzavřených smluv o nájmu nebytových prostor.</t>
  </si>
  <si>
    <t>zahrnují vratky přeplatků záloh (např. předplatné, odběr elektřiny, plynu), které se plně nebo z části vztahují k zálohám placeným v minulých rozpočtových letech. Dále zahrnují příjmy náhrad nákladů přestupkového řízení.</t>
  </si>
  <si>
    <t>Schválený rozpočet</t>
  </si>
  <si>
    <t>Plnění v %</t>
  </si>
  <si>
    <t xml:space="preserve">Schválený rozpočet  </t>
  </si>
  <si>
    <t>(v Kč)</t>
  </si>
  <si>
    <t xml:space="preserve">Název </t>
  </si>
  <si>
    <t>Přírůstky</t>
  </si>
  <si>
    <t>Úbytky</t>
  </si>
  <si>
    <t>018 - DDNM</t>
  </si>
  <si>
    <t>022 - DHM</t>
  </si>
  <si>
    <t>028 - DDHM</t>
  </si>
  <si>
    <t>042 - Nedokončené investice</t>
  </si>
  <si>
    <t>112 - Materiál na skladě</t>
  </si>
  <si>
    <t>263 - Restaurační šeky</t>
  </si>
  <si>
    <t>902 - Drobné předměty</t>
  </si>
  <si>
    <t xml:space="preserve">25 % nájemného pozemků </t>
  </si>
  <si>
    <t>CELKEM</t>
  </si>
  <si>
    <t>Dodatkový příděl do sociálního fondu</t>
  </si>
  <si>
    <t>finanční vypořádání režijních nákladů objekt Za Oborou 337</t>
  </si>
  <si>
    <t>finanční vypořádání režijních nákladů objekt MŠ Lány na Důlku 35</t>
  </si>
  <si>
    <t xml:space="preserve">Zůstatek účtu </t>
  </si>
  <si>
    <t>Ostatní osobní výdaje</t>
  </si>
  <si>
    <t>Ostatní náklady související s realizací investičních akcí</t>
  </si>
  <si>
    <t>Kanalizace Opočínek - poskytnuté dary</t>
  </si>
  <si>
    <t>zahrnuje sankční platby vybírané v rámci přestupkového řízení.</t>
  </si>
  <si>
    <t>dotace dle dohody s Úřadem práce na vytvoření pracovních příležitostí v rámci veřejně prospěšných prací.</t>
  </si>
  <si>
    <t>provádění běžných oprav na hřištích,doplnění herních prvků.</t>
  </si>
  <si>
    <t>běžné opravy a rekonstrukce na objektech ve správě obvodu.</t>
  </si>
  <si>
    <t>údržba,opravy, nákup pohonných hmot a spotřebního materiáluna u auta.</t>
  </si>
  <si>
    <t>správa, údržba a nákup výpočetní techniky včetně softwerového vybavení.</t>
  </si>
  <si>
    <t>činnost Klubu důchodců.</t>
  </si>
  <si>
    <t>přistavování velkoobjemových kontejnerů na určená stanoviště, obsluha odpadkových košů a košů na psí exkrementy a kontejnerů na separovaný odpad, popelnice pro úřad.</t>
  </si>
  <si>
    <t>odstraňování černých skládek a zřizování opatření proti jejich vzniku.</t>
  </si>
  <si>
    <t>nákup materiálu a nářadí na údržbu zeleně.</t>
  </si>
  <si>
    <t>pohonné hmoty a maziva pro zahradní a komunální techniku.</t>
  </si>
  <si>
    <t>nákup mobiliáře a techniky na údržbu zeleně.</t>
  </si>
  <si>
    <t>prostředky na sekání trávy, ořez keřů a stromů, pletí záhonu,odstraňování plevele, nákup nové výsadby apod.</t>
  </si>
  <si>
    <t>oprava a údržba techniky na údržbu zeleně a mobiliáře.</t>
  </si>
  <si>
    <t>opravy dle stavu povrchů komunikací a chodníků včetně odstraňování havarijních situací, zimní údržba, čištění komunikací apod.</t>
  </si>
  <si>
    <t>zahrnuje náklady spojené s činností knihoven.</t>
  </si>
  <si>
    <t>zahrnuje náklady na pořízení květin k pomníkům, apod.</t>
  </si>
  <si>
    <t>zejména náklady související se zajištěním akcí Rozloučení s prázdninami, plesu a rozsvícení vánočního stromu před ZŠ Svítkov.</t>
  </si>
  <si>
    <t>náklady na vánoční výzdobu úřadu a stromu před ZŠ Svítkov.</t>
  </si>
  <si>
    <t>věcné dary pro seniory, významná životní jubilea občanů obvodu.</t>
  </si>
  <si>
    <t>odměny pro členy OkVK a komisí RMO Pardubice VI.</t>
  </si>
  <si>
    <t>905 - Nevymožitelné pohledávky</t>
  </si>
  <si>
    <t>992 - Svěřený majetek</t>
  </si>
  <si>
    <t xml:space="preserve">   vyplacené odměny dle uzavřených DPP a DPČ.</t>
  </si>
  <si>
    <t>KONSOLIDAČNÍ TRANSFER - PŘÍJMY</t>
  </si>
  <si>
    <t xml:space="preserve">   Transfer z rozpočtu města</t>
  </si>
  <si>
    <t xml:space="preserve">   Finanční vypořádání za předchozí rok v rámci závěrečného účtu</t>
  </si>
  <si>
    <t>- Náhrada platů v době nemoci</t>
  </si>
  <si>
    <t>KONSOLIDAČNÍ TRANSFER - VÝDAJE</t>
  </si>
  <si>
    <t>Transfer do rozpočtu města</t>
  </si>
  <si>
    <t>- stanovené části místního poplatku za provoz systému shromažďování, sběru, přepravy, třídění, využívání a odstraňování komunálního odpadu</t>
  </si>
  <si>
    <t>PŘÍDĚL DO SOCIÁLNÍHO FONDU</t>
  </si>
  <si>
    <t>běžné opravy místního rozhlasu.</t>
  </si>
  <si>
    <t>náklady na volby do Poslanecké sněmovny Parlamentu ČR.</t>
  </si>
  <si>
    <t>poskytnuté finanční dary pro SDH Opočínek.</t>
  </si>
  <si>
    <t>posudek k žádosti o dotaci z Národního programu ŽP.</t>
  </si>
  <si>
    <t>dotace na volby do Poslanecké sněmovny Parlamentu ČR.</t>
  </si>
  <si>
    <t>Použitelné peněž. prostř. pro r. 2023 (Zdroje - Potřeby)</t>
  </si>
  <si>
    <t xml:space="preserve">   Transfer na údržbu zeleně (sekání) v lokalitě Svítkov - západ</t>
  </si>
  <si>
    <t>Sportoviště Popkovice</t>
  </si>
  <si>
    <t>Zázemí sportoviště v Lánech na Důlku</t>
  </si>
  <si>
    <t>Solární systém pro ÚMO Pardubice VI</t>
  </si>
  <si>
    <t>Výsadba zeleně</t>
  </si>
  <si>
    <t>Opravy krytu asfaltových komunikací</t>
  </si>
  <si>
    <t>Opravy krytu dlážděných komunikací</t>
  </si>
  <si>
    <t>Zklidnění dopravy ve Svítkově</t>
  </si>
  <si>
    <t>Rekonstrukce komunikace Kolonie - Svítkov</t>
  </si>
  <si>
    <t>Rezerva rozpočtu - Sportoviště Popkovice</t>
  </si>
  <si>
    <t>- výdaje v souvislosti s GDPR</t>
  </si>
  <si>
    <t>Závěrečný účet MO Pardubice VI za rok 2023</t>
  </si>
  <si>
    <t>Skutečnost k 31.12.2023</t>
  </si>
  <si>
    <t>Upr. Rozpočet IX. RO 2023</t>
  </si>
  <si>
    <t>Upr. rozpočet IX. RO 2023</t>
  </si>
  <si>
    <t>Zdroje rozpočtových příjmů za rok 2023</t>
  </si>
  <si>
    <t xml:space="preserve">                      Zdroje - příjmy pro rok 2024</t>
  </si>
  <si>
    <t xml:space="preserve">                       Potřeby - výdaje pro rok 2024</t>
  </si>
  <si>
    <t xml:space="preserve">                       Nepoužité zdroje pro rok 2024</t>
  </si>
  <si>
    <t>Tvorba a čerpání sociálního fondu v roce 2023</t>
  </si>
  <si>
    <t>Upravený rozpočet IX.RO</t>
  </si>
  <si>
    <t>Očekávaná skutečnost k 31.12.2022</t>
  </si>
  <si>
    <t>Příděl v roce 2023</t>
  </si>
  <si>
    <t xml:space="preserve">     Dotace z Pardubického kraje - workoutové hřiště ve Svítkově - Sweetpark</t>
  </si>
  <si>
    <t xml:space="preserve">     Termínovaný vklad - výdej</t>
  </si>
  <si>
    <t xml:space="preserve">     Termínovaný vklad - příjem</t>
  </si>
  <si>
    <t>Opočínek č.p. 53 - herní prvek na zahradu</t>
  </si>
  <si>
    <t>náklady na pořízení laviček a stolů.</t>
  </si>
  <si>
    <t>Přírodní sportovní areál "K Pašti"</t>
  </si>
  <si>
    <t>ZO Českého zahrádkářského svazu Staré Čívice</t>
  </si>
  <si>
    <t xml:space="preserve">   převedeno do rozpočtu 2024 - usnesení Z2023-66.</t>
  </si>
  <si>
    <t>Odpočinková zóna - Sweetpark</t>
  </si>
  <si>
    <t>Rekonstrukce komunikace K Dubině</t>
  </si>
  <si>
    <t>- upgrade a technická podpora programu</t>
  </si>
  <si>
    <t>Dotace Římskokatolické farnosti Rosice nad Labem</t>
  </si>
  <si>
    <t>Rezerva rozpočtu - ZO Českého zahrádkářského svazu Staré Čívice</t>
  </si>
  <si>
    <t>Rezerva rozpočtu - kap. 15 - Životní prostředí, pol. PD, studie, posudky</t>
  </si>
  <si>
    <t>Rezerva rozpočtu - Přírodní sportovní areál "K Pašti"</t>
  </si>
  <si>
    <t>Rezerva rozpočtu - Knihovny - upgrade a technická podpora programu</t>
  </si>
  <si>
    <t>daňové příjmy za rok 2023 - dorovnání</t>
  </si>
  <si>
    <t>pojistné plnění za rok 2023</t>
  </si>
  <si>
    <t>Zůstatek BÚ k 31.12.2023</t>
  </si>
  <si>
    <t>Rezerva rozpočtu roku 2023</t>
  </si>
  <si>
    <t>Hospodaření s majetkem v roce 2023</t>
  </si>
  <si>
    <t>Stav k 01.01.2023</t>
  </si>
  <si>
    <t>Stav k 31.12.2023</t>
  </si>
  <si>
    <t>Zůstatek TV k 31.12.2023</t>
  </si>
  <si>
    <t>náklady na zhotovení workoutového hřiště (dotace z Pardubického kraje 30,0 tis. Kč).</t>
  </si>
  <si>
    <t>70 % z umístění reklamních zařízení za rok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</si>
</sst>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\ &quot;Kč&quot;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family val="2"/>
      <charset val="238"/>
    </font>
    <font>
      <b/>
      <u/>
      <sz val="16"/>
      <name val="Arial CE"/>
      <family val="2"/>
      <charset val="238"/>
    </font>
    <font>
      <b/>
      <sz val="10"/>
      <name val="Arial CE"/>
      <family val="2"/>
      <charset val="238"/>
    </font>
    <font>
      <sz val="16"/>
      <name val="Arial CE"/>
      <family val="2"/>
      <charset val="238"/>
    </font>
    <font>
      <b/>
      <sz val="10"/>
      <name val="Times New Roman"/>
      <family val="1"/>
      <charset val="238"/>
    </font>
    <font>
      <b/>
      <i/>
      <u/>
      <sz val="14"/>
      <name val="Garamond"/>
      <family val="1"/>
      <charset val="238"/>
    </font>
    <font>
      <sz val="10"/>
      <name val="Garamond"/>
      <family val="1"/>
      <charset val="238"/>
    </font>
    <font>
      <b/>
      <sz val="10"/>
      <name val="Garamond"/>
      <family val="1"/>
      <charset val="238"/>
    </font>
    <font>
      <b/>
      <sz val="12"/>
      <name val="Garamond"/>
      <family val="1"/>
      <charset val="238"/>
    </font>
    <font>
      <sz val="12"/>
      <name val="Garamond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14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0" fontId="9" fillId="0" borderId="0" xfId="0" applyFont="1"/>
    <xf numFmtId="0" fontId="0" fillId="0" borderId="1" xfId="0" applyFont="1" applyBorder="1"/>
    <xf numFmtId="164" fontId="0" fillId="0" borderId="1" xfId="0" applyNumberFormat="1" applyFont="1" applyBorder="1"/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49" fontId="0" fillId="0" borderId="1" xfId="0" applyNumberFormat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0" fillId="0" borderId="0" xfId="0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wrapText="1"/>
    </xf>
    <xf numFmtId="0" fontId="3" fillId="2" borderId="1" xfId="0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10" fillId="2" borderId="1" xfId="0" applyNumberFormat="1" applyFont="1" applyFill="1" applyBorder="1" applyAlignment="1">
      <alignment wrapText="1"/>
    </xf>
    <xf numFmtId="49" fontId="10" fillId="3" borderId="1" xfId="0" applyNumberFormat="1" applyFont="1" applyFill="1" applyBorder="1" applyAlignment="1">
      <alignment wrapText="1"/>
    </xf>
    <xf numFmtId="49" fontId="3" fillId="0" borderId="0" xfId="0" applyNumberFormat="1" applyFont="1" applyAlignment="1">
      <alignment wrapText="1"/>
    </xf>
    <xf numFmtId="4" fontId="1" fillId="2" borderId="1" xfId="0" applyNumberFormat="1" applyFont="1" applyFill="1" applyBorder="1" applyAlignment="1"/>
    <xf numFmtId="4" fontId="1" fillId="0" borderId="1" xfId="0" applyNumberFormat="1" applyFont="1" applyBorder="1" applyAlignment="1"/>
    <xf numFmtId="4" fontId="1" fillId="0" borderId="1" xfId="0" applyNumberFormat="1" applyFont="1" applyBorder="1" applyAlignment="1" applyProtection="1">
      <protection locked="0"/>
    </xf>
    <xf numFmtId="4" fontId="8" fillId="0" borderId="1" xfId="0" applyNumberFormat="1" applyFont="1" applyBorder="1" applyAlignment="1"/>
    <xf numFmtId="4" fontId="0" fillId="0" borderId="1" xfId="0" applyNumberFormat="1" applyBorder="1" applyAlignment="1"/>
    <xf numFmtId="4" fontId="1" fillId="0" borderId="1" xfId="0" applyNumberFormat="1" applyFont="1" applyFill="1" applyBorder="1" applyAlignment="1"/>
    <xf numFmtId="4" fontId="1" fillId="3" borderId="1" xfId="0" applyNumberFormat="1" applyFont="1" applyFill="1" applyBorder="1" applyAlignment="1"/>
    <xf numFmtId="4" fontId="1" fillId="2" borderId="2" xfId="0" applyNumberFormat="1" applyFont="1" applyFill="1" applyBorder="1" applyAlignment="1"/>
    <xf numFmtId="4" fontId="1" fillId="0" borderId="2" xfId="0" applyNumberFormat="1" applyFont="1" applyBorder="1" applyAlignment="1"/>
    <xf numFmtId="4" fontId="8" fillId="0" borderId="2" xfId="0" applyNumberFormat="1" applyFont="1" applyBorder="1" applyAlignment="1"/>
    <xf numFmtId="4" fontId="0" fillId="0" borderId="2" xfId="0" applyNumberFormat="1" applyBorder="1" applyAlignment="1"/>
    <xf numFmtId="4" fontId="1" fillId="0" borderId="2" xfId="0" applyNumberFormat="1" applyFont="1" applyFill="1" applyBorder="1" applyAlignment="1"/>
    <xf numFmtId="4" fontId="0" fillId="0" borderId="2" xfId="0" applyNumberFormat="1" applyFill="1" applyBorder="1" applyAlignment="1"/>
    <xf numFmtId="4" fontId="1" fillId="3" borderId="2" xfId="0" applyNumberFormat="1" applyFont="1" applyFill="1" applyBorder="1" applyAlignment="1"/>
    <xf numFmtId="0" fontId="1" fillId="0" borderId="1" xfId="0" applyFont="1" applyBorder="1" applyAlignment="1">
      <alignment horizontal="left" wrapText="1" indent="2"/>
    </xf>
    <xf numFmtId="0" fontId="1" fillId="0" borderId="1" xfId="0" applyFont="1" applyBorder="1" applyAlignment="1" applyProtection="1">
      <alignment horizontal="left" indent="2"/>
      <protection locked="0"/>
    </xf>
    <xf numFmtId="0" fontId="8" fillId="0" borderId="1" xfId="0" applyFont="1" applyBorder="1" applyAlignment="1">
      <alignment horizontal="left" wrapText="1" indent="2"/>
    </xf>
    <xf numFmtId="49" fontId="0" fillId="0" borderId="1" xfId="0" applyNumberFormat="1" applyBorder="1" applyAlignment="1">
      <alignment horizontal="left" wrapText="1" indent="2"/>
    </xf>
    <xf numFmtId="49" fontId="1" fillId="0" borderId="1" xfId="0" applyNumberFormat="1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0" fontId="1" fillId="0" borderId="1" xfId="0" applyFont="1" applyFill="1" applyBorder="1" applyAlignment="1">
      <alignment horizontal="left" wrapText="1" indent="2"/>
    </xf>
    <xf numFmtId="49" fontId="3" fillId="0" borderId="1" xfId="0" applyNumberFormat="1" applyFont="1" applyBorder="1" applyAlignment="1">
      <alignment horizontal="left" wrapText="1" indent="1"/>
    </xf>
    <xf numFmtId="49" fontId="3" fillId="0" borderId="1" xfId="0" applyNumberFormat="1" applyFont="1" applyBorder="1" applyAlignment="1" applyProtection="1">
      <alignment horizontal="left" wrapText="1" indent="1"/>
      <protection locked="0"/>
    </xf>
    <xf numFmtId="49" fontId="11" fillId="0" borderId="1" xfId="0" applyNumberFormat="1" applyFont="1" applyBorder="1" applyAlignment="1">
      <alignment horizontal="left" wrapText="1" indent="1"/>
    </xf>
    <xf numFmtId="49" fontId="10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2"/>
    </xf>
    <xf numFmtId="4" fontId="1" fillId="0" borderId="1" xfId="0" applyNumberFormat="1" applyFont="1" applyBorder="1"/>
    <xf numFmtId="4" fontId="0" fillId="0" borderId="1" xfId="0" applyNumberFormat="1" applyBorder="1"/>
    <xf numFmtId="4" fontId="0" fillId="0" borderId="1" xfId="0" applyNumberFormat="1" applyFill="1" applyBorder="1"/>
    <xf numFmtId="4" fontId="0" fillId="2" borderId="1" xfId="0" applyNumberFormat="1" applyFill="1" applyBorder="1"/>
    <xf numFmtId="4" fontId="1" fillId="3" borderId="1" xfId="0" applyNumberFormat="1" applyFont="1" applyFill="1" applyBorder="1"/>
    <xf numFmtId="0" fontId="12" fillId="0" borderId="0" xfId="1"/>
    <xf numFmtId="4" fontId="12" fillId="0" borderId="0" xfId="1" applyNumberFormat="1"/>
    <xf numFmtId="4" fontId="13" fillId="0" borderId="0" xfId="1" applyNumberFormat="1" applyFont="1" applyBorder="1" applyAlignment="1">
      <alignment horizontal="right"/>
    </xf>
    <xf numFmtId="0" fontId="14" fillId="0" borderId="0" xfId="1" applyFont="1" applyAlignment="1">
      <alignment horizontal="center"/>
    </xf>
    <xf numFmtId="4" fontId="13" fillId="0" borderId="0" xfId="1" applyNumberFormat="1" applyFont="1" applyFill="1" applyBorder="1" applyAlignment="1">
      <alignment horizontal="right"/>
    </xf>
    <xf numFmtId="0" fontId="15" fillId="0" borderId="3" xfId="1" applyFont="1" applyBorder="1" applyAlignment="1">
      <alignment horizontal="center"/>
    </xf>
    <xf numFmtId="0" fontId="15" fillId="0" borderId="4" xfId="1" applyFont="1" applyBorder="1" applyAlignment="1">
      <alignment horizontal="center"/>
    </xf>
    <xf numFmtId="4" fontId="15" fillId="0" borderId="4" xfId="1" applyNumberFormat="1" applyFont="1" applyBorder="1" applyAlignment="1">
      <alignment horizontal="center"/>
    </xf>
    <xf numFmtId="4" fontId="15" fillId="0" borderId="5" xfId="1" applyNumberFormat="1" applyFont="1" applyBorder="1" applyAlignment="1">
      <alignment horizontal="center"/>
    </xf>
    <xf numFmtId="0" fontId="12" fillId="0" borderId="6" xfId="1" applyBorder="1"/>
    <xf numFmtId="0" fontId="12" fillId="0" borderId="8" xfId="1" applyBorder="1"/>
    <xf numFmtId="0" fontId="12" fillId="0" borderId="8" xfId="1" applyFill="1" applyBorder="1"/>
    <xf numFmtId="0" fontId="12" fillId="0" borderId="10" xfId="1" applyFill="1" applyBorder="1"/>
    <xf numFmtId="0" fontId="12" fillId="0" borderId="12" xfId="1" applyFill="1" applyBorder="1"/>
    <xf numFmtId="0" fontId="16" fillId="0" borderId="0" xfId="1" applyFont="1"/>
    <xf numFmtId="0" fontId="12" fillId="0" borderId="14" xfId="1" applyBorder="1"/>
    <xf numFmtId="165" fontId="12" fillId="0" borderId="14" xfId="1" applyNumberFormat="1" applyFill="1" applyBorder="1"/>
    <xf numFmtId="0" fontId="12" fillId="0" borderId="15" xfId="1" applyBorder="1"/>
    <xf numFmtId="165" fontId="12" fillId="0" borderId="15" xfId="1" applyNumberFormat="1" applyFill="1" applyBorder="1"/>
    <xf numFmtId="0" fontId="17" fillId="0" borderId="0" xfId="1" applyFont="1"/>
    <xf numFmtId="0" fontId="12" fillId="4" borderId="16" xfId="1" applyFill="1" applyBorder="1"/>
    <xf numFmtId="165" fontId="12" fillId="4" borderId="16" xfId="1" applyNumberFormat="1" applyFill="1" applyBorder="1"/>
    <xf numFmtId="0" fontId="12" fillId="0" borderId="17" xfId="1" applyBorder="1"/>
    <xf numFmtId="0" fontId="12" fillId="0" borderId="18" xfId="1" applyBorder="1"/>
    <xf numFmtId="165" fontId="12" fillId="0" borderId="19" xfId="1" applyNumberFormat="1" applyFill="1" applyBorder="1"/>
    <xf numFmtId="0" fontId="18" fillId="0" borderId="0" xfId="1" applyFont="1"/>
    <xf numFmtId="0" fontId="19" fillId="0" borderId="0" xfId="1" applyFont="1"/>
    <xf numFmtId="3" fontId="20" fillId="0" borderId="0" xfId="1" applyNumberFormat="1" applyFont="1" applyAlignment="1">
      <alignment horizontal="right"/>
    </xf>
    <xf numFmtId="0" fontId="12" fillId="4" borderId="3" xfId="1" applyFill="1" applyBorder="1"/>
    <xf numFmtId="3" fontId="19" fillId="0" borderId="0" xfId="1" applyNumberFormat="1" applyFont="1"/>
    <xf numFmtId="0" fontId="19" fillId="0" borderId="0" xfId="1" applyFont="1" applyBorder="1"/>
    <xf numFmtId="3" fontId="19" fillId="0" borderId="0" xfId="1" applyNumberFormat="1" applyFont="1" applyBorder="1"/>
    <xf numFmtId="0" fontId="19" fillId="0" borderId="0" xfId="1" applyFont="1" applyFill="1" applyBorder="1"/>
    <xf numFmtId="3" fontId="19" fillId="0" borderId="0" xfId="1" applyNumberFormat="1" applyFont="1" applyBorder="1" applyAlignment="1">
      <alignment horizontal="right"/>
    </xf>
    <xf numFmtId="0" fontId="12" fillId="4" borderId="20" xfId="1" applyFill="1" applyBorder="1"/>
    <xf numFmtId="165" fontId="12" fillId="4" borderId="21" xfId="1" applyNumberFormat="1" applyFill="1" applyBorder="1"/>
    <xf numFmtId="0" fontId="21" fillId="0" borderId="0" xfId="1" applyFont="1" applyBorder="1"/>
    <xf numFmtId="0" fontId="22" fillId="0" borderId="0" xfId="1" applyFont="1" applyBorder="1"/>
    <xf numFmtId="3" fontId="21" fillId="0" borderId="0" xfId="1" applyNumberFormat="1" applyFont="1" applyBorder="1"/>
    <xf numFmtId="0" fontId="12" fillId="4" borderId="22" xfId="1" applyFill="1" applyBorder="1"/>
    <xf numFmtId="165" fontId="12" fillId="4" borderId="23" xfId="1" applyNumberFormat="1" applyFill="1" applyBorder="1"/>
    <xf numFmtId="0" fontId="12" fillId="0" borderId="0" xfId="1" applyBorder="1"/>
    <xf numFmtId="165" fontId="12" fillId="0" borderId="0" xfId="1" applyNumberFormat="1" applyBorder="1"/>
    <xf numFmtId="4" fontId="1" fillId="0" borderId="1" xfId="0" applyNumberFormat="1" applyFont="1" applyBorder="1" applyAlignment="1">
      <alignment horizontal="right" wrapText="1"/>
    </xf>
    <xf numFmtId="4" fontId="0" fillId="0" borderId="1" xfId="0" applyNumberFormat="1" applyFont="1" applyFill="1" applyBorder="1" applyAlignment="1">
      <alignment horizontal="right"/>
    </xf>
    <xf numFmtId="4" fontId="0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0" fillId="0" borderId="1" xfId="0" applyNumberFormat="1" applyFont="1" applyBorder="1" applyAlignment="1">
      <alignment horizontal="right" wrapText="1"/>
    </xf>
    <xf numFmtId="4" fontId="12" fillId="0" borderId="7" xfId="1" applyNumberFormat="1" applyFill="1" applyBorder="1"/>
    <xf numFmtId="4" fontId="12" fillId="0" borderId="1" xfId="1" applyNumberFormat="1" applyFill="1" applyBorder="1"/>
    <xf numFmtId="4" fontId="12" fillId="0" borderId="9" xfId="1" applyNumberFormat="1" applyFill="1" applyBorder="1"/>
    <xf numFmtId="4" fontId="12" fillId="0" borderId="11" xfId="1" applyNumberFormat="1" applyFill="1" applyBorder="1"/>
    <xf numFmtId="4" fontId="12" fillId="0" borderId="13" xfId="1" applyNumberFormat="1" applyFill="1" applyBorder="1"/>
    <xf numFmtId="4" fontId="1" fillId="0" borderId="1" xfId="0" applyNumberFormat="1" applyFont="1" applyFill="1" applyBorder="1"/>
    <xf numFmtId="0" fontId="1" fillId="2" borderId="24" xfId="0" applyFont="1" applyFill="1" applyBorder="1" applyAlignment="1">
      <alignment wrapText="1"/>
    </xf>
    <xf numFmtId="4" fontId="1" fillId="2" borderId="24" xfId="0" applyNumberFormat="1" applyFont="1" applyFill="1" applyBorder="1" applyAlignment="1"/>
    <xf numFmtId="4" fontId="1" fillId="2" borderId="25" xfId="0" applyNumberFormat="1" applyFont="1" applyFill="1" applyBorder="1" applyAlignment="1"/>
    <xf numFmtId="49" fontId="10" fillId="2" borderId="24" xfId="0" applyNumberFormat="1" applyFont="1" applyFill="1" applyBorder="1" applyAlignment="1">
      <alignment wrapText="1"/>
    </xf>
    <xf numFmtId="4" fontId="0" fillId="0" borderId="1" xfId="0" applyNumberFormat="1" applyFill="1" applyBorder="1" applyAlignment="1"/>
    <xf numFmtId="0" fontId="0" fillId="0" borderId="1" xfId="0" applyFill="1" applyBorder="1"/>
    <xf numFmtId="0" fontId="3" fillId="0" borderId="1" xfId="0" applyFont="1" applyFill="1" applyBorder="1"/>
    <xf numFmtId="0" fontId="1" fillId="0" borderId="1" xfId="0" applyFont="1" applyFill="1" applyBorder="1"/>
    <xf numFmtId="0" fontId="0" fillId="0" borderId="1" xfId="0" applyFill="1" applyBorder="1" applyAlignment="1">
      <alignment wrapText="1"/>
    </xf>
    <xf numFmtId="0" fontId="1" fillId="2" borderId="1" xfId="0" applyFont="1" applyFill="1" applyBorder="1" applyAlignment="1">
      <alignment horizontal="left" wrapText="1" indent="2"/>
    </xf>
    <xf numFmtId="49" fontId="3" fillId="2" borderId="1" xfId="0" applyNumberFormat="1" applyFont="1" applyFill="1" applyBorder="1" applyAlignment="1">
      <alignment horizontal="left" wrapText="1" indent="1"/>
    </xf>
    <xf numFmtId="49" fontId="0" fillId="0" borderId="1" xfId="0" applyNumberFormat="1" applyFont="1" applyFill="1" applyBorder="1" applyAlignment="1">
      <alignment horizontal="left" wrapText="1" indent="2"/>
    </xf>
    <xf numFmtId="4" fontId="0" fillId="0" borderId="1" xfId="0" applyNumberFormat="1" applyFont="1" applyBorder="1" applyAlignment="1"/>
    <xf numFmtId="4" fontId="0" fillId="0" borderId="2" xfId="0" applyNumberFormat="1" applyFont="1" applyFill="1" applyBorder="1" applyAlignment="1"/>
    <xf numFmtId="4" fontId="0" fillId="0" borderId="2" xfId="0" applyNumberFormat="1" applyFont="1" applyBorder="1" applyAlignment="1"/>
    <xf numFmtId="0" fontId="12" fillId="0" borderId="26" xfId="1" applyBorder="1"/>
    <xf numFmtId="165" fontId="12" fillId="0" borderId="26" xfId="1" applyNumberFormat="1" applyFill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14" fillId="0" borderId="0" xfId="1" applyFont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9"/>
  <sheetViews>
    <sheetView tabSelected="1" view="pageLayout" topLeftCell="A31" zoomScaleNormal="100" workbookViewId="0">
      <selection activeCell="D38" sqref="D38"/>
    </sheetView>
  </sheetViews>
  <sheetFormatPr defaultRowHeight="15" x14ac:dyDescent="0.25"/>
  <cols>
    <col min="1" max="1" width="50.28515625" customWidth="1"/>
    <col min="2" max="2" width="14" customWidth="1"/>
    <col min="3" max="3" width="13.85546875" customWidth="1"/>
    <col min="4" max="5" width="14" customWidth="1"/>
    <col min="6" max="6" width="50.42578125" style="21" customWidth="1"/>
  </cols>
  <sheetData>
    <row r="1" spans="1:6" ht="23.25" x14ac:dyDescent="0.35">
      <c r="A1" s="138" t="s">
        <v>202</v>
      </c>
      <c r="B1" s="138"/>
      <c r="C1" s="138"/>
      <c r="D1" s="138"/>
      <c r="E1" s="138"/>
      <c r="F1" s="138"/>
    </row>
    <row r="3" spans="1:6" s="16" customFormat="1" ht="24" x14ac:dyDescent="0.25">
      <c r="A3" s="15"/>
      <c r="B3" s="14" t="s">
        <v>126</v>
      </c>
      <c r="C3" s="14" t="s">
        <v>201</v>
      </c>
      <c r="D3" s="14" t="s">
        <v>199</v>
      </c>
      <c r="E3" s="14" t="s">
        <v>127</v>
      </c>
      <c r="F3" s="17" t="s">
        <v>46</v>
      </c>
    </row>
    <row r="4" spans="1:6" ht="9" customHeight="1" x14ac:dyDescent="0.25">
      <c r="A4" s="1"/>
      <c r="B4" s="2"/>
      <c r="C4" s="2"/>
      <c r="D4" s="2"/>
      <c r="E4" s="2"/>
      <c r="F4" s="20"/>
    </row>
    <row r="5" spans="1:6" x14ac:dyDescent="0.25">
      <c r="A5" s="5" t="s">
        <v>0</v>
      </c>
      <c r="B5" s="1"/>
      <c r="C5" s="1"/>
      <c r="D5" s="1"/>
      <c r="E5" s="1"/>
      <c r="F5" s="20"/>
    </row>
    <row r="6" spans="1:6" ht="27.75" customHeight="1" x14ac:dyDescent="0.25">
      <c r="A6" s="6" t="s">
        <v>12</v>
      </c>
      <c r="B6" s="62">
        <f>SUM(B7:B9)</f>
        <v>41040300</v>
      </c>
      <c r="C6" s="62">
        <f>SUM(C7:C9)</f>
        <v>41040300</v>
      </c>
      <c r="D6" s="62">
        <f>SUM(D7:D9)</f>
        <v>43760403</v>
      </c>
      <c r="E6" s="62">
        <f>D6/C6*100</f>
        <v>106.62788283711377</v>
      </c>
      <c r="F6" s="61" t="s">
        <v>122</v>
      </c>
    </row>
    <row r="7" spans="1:6" x14ac:dyDescent="0.25">
      <c r="A7" s="1" t="s">
        <v>1</v>
      </c>
      <c r="B7" s="63">
        <v>31776900</v>
      </c>
      <c r="C7" s="63">
        <v>31776900</v>
      </c>
      <c r="D7" s="64">
        <v>33882989</v>
      </c>
      <c r="E7" s="64">
        <f>D7/C7*100</f>
        <v>106.62773587102581</v>
      </c>
      <c r="F7" s="29"/>
    </row>
    <row r="8" spans="1:6" x14ac:dyDescent="0.25">
      <c r="A8" s="1" t="s">
        <v>2</v>
      </c>
      <c r="B8" s="63">
        <v>3555200</v>
      </c>
      <c r="C8" s="63">
        <v>3555200</v>
      </c>
      <c r="D8" s="64">
        <v>3790835</v>
      </c>
      <c r="E8" s="64">
        <f>D8/C8*100</f>
        <v>106.62789716471647</v>
      </c>
      <c r="F8" s="29"/>
    </row>
    <row r="9" spans="1:6" x14ac:dyDescent="0.25">
      <c r="A9" s="1" t="s">
        <v>3</v>
      </c>
      <c r="B9" s="63">
        <v>5708200</v>
      </c>
      <c r="C9" s="63">
        <v>5708200</v>
      </c>
      <c r="D9" s="64">
        <v>6086579</v>
      </c>
      <c r="E9" s="64">
        <f>D9/C9*100</f>
        <v>106.62869205704075</v>
      </c>
      <c r="F9" s="29"/>
    </row>
    <row r="10" spans="1:6" ht="11.25" customHeight="1" x14ac:dyDescent="0.25">
      <c r="A10" s="1"/>
      <c r="B10" s="63"/>
      <c r="C10" s="63"/>
      <c r="D10" s="63"/>
      <c r="E10" s="63"/>
      <c r="F10" s="29"/>
    </row>
    <row r="11" spans="1:6" x14ac:dyDescent="0.25">
      <c r="A11" s="6" t="s">
        <v>13</v>
      </c>
      <c r="B11" s="62">
        <f>SUM(B12:B15)</f>
        <v>3970000</v>
      </c>
      <c r="C11" s="62">
        <f>SUM(C12:C15)</f>
        <v>4469000</v>
      </c>
      <c r="D11" s="62">
        <f>SUM(D12:D15)</f>
        <v>4498452</v>
      </c>
      <c r="E11" s="62">
        <f>D11/C11*100</f>
        <v>100.65902886551801</v>
      </c>
      <c r="F11" s="61"/>
    </row>
    <row r="12" spans="1:6" ht="30.75" customHeight="1" x14ac:dyDescent="0.25">
      <c r="A12" s="4" t="s">
        <v>4</v>
      </c>
      <c r="B12" s="63">
        <v>3700000</v>
      </c>
      <c r="C12" s="63">
        <v>4072000</v>
      </c>
      <c r="D12" s="63">
        <v>4108473</v>
      </c>
      <c r="E12" s="63">
        <f>D12/C12*100</f>
        <v>100.89570235756385</v>
      </c>
      <c r="F12" s="29"/>
    </row>
    <row r="13" spans="1:6" x14ac:dyDescent="0.25">
      <c r="A13" s="1" t="s">
        <v>5</v>
      </c>
      <c r="B13" s="63">
        <v>120000</v>
      </c>
      <c r="C13" s="63">
        <v>112000</v>
      </c>
      <c r="D13" s="63">
        <v>110854</v>
      </c>
      <c r="E13" s="63">
        <f>D13/C13*100</f>
        <v>98.976785714285711</v>
      </c>
      <c r="F13" s="29"/>
    </row>
    <row r="14" spans="1:6" x14ac:dyDescent="0.25">
      <c r="A14" s="1" t="s">
        <v>6</v>
      </c>
      <c r="B14" s="63">
        <v>70000</v>
      </c>
      <c r="C14" s="63">
        <v>205000</v>
      </c>
      <c r="D14" s="63">
        <v>204385</v>
      </c>
      <c r="E14" s="63">
        <f>D14/C14*100</f>
        <v>99.7</v>
      </c>
      <c r="F14" s="29"/>
    </row>
    <row r="15" spans="1:6" x14ac:dyDescent="0.25">
      <c r="A15" s="1" t="s">
        <v>7</v>
      </c>
      <c r="B15" s="63">
        <v>80000</v>
      </c>
      <c r="C15" s="63">
        <v>80000</v>
      </c>
      <c r="D15" s="63">
        <v>74740</v>
      </c>
      <c r="E15" s="63">
        <f>D15/C15*100</f>
        <v>93.424999999999997</v>
      </c>
      <c r="F15" s="29"/>
    </row>
    <row r="16" spans="1:6" x14ac:dyDescent="0.25">
      <c r="A16" s="1"/>
      <c r="B16" s="63"/>
      <c r="C16" s="63"/>
      <c r="D16" s="63"/>
      <c r="E16" s="63"/>
      <c r="F16" s="29"/>
    </row>
    <row r="17" spans="1:6" x14ac:dyDescent="0.25">
      <c r="A17" s="5" t="s">
        <v>8</v>
      </c>
      <c r="B17" s="63"/>
      <c r="C17" s="63"/>
      <c r="D17" s="63"/>
      <c r="E17" s="63"/>
      <c r="F17" s="29"/>
    </row>
    <row r="18" spans="1:6" x14ac:dyDescent="0.25">
      <c r="A18" s="6" t="s">
        <v>9</v>
      </c>
      <c r="B18" s="62">
        <f>SUM(B19:B21)</f>
        <v>19200</v>
      </c>
      <c r="C18" s="62">
        <f>SUM(C19:C21)</f>
        <v>20400</v>
      </c>
      <c r="D18" s="62">
        <f>SUM(D19:D21)</f>
        <v>21963.77</v>
      </c>
      <c r="E18" s="62">
        <f>D18/C18*100</f>
        <v>107.66553921568627</v>
      </c>
      <c r="F18" s="29"/>
    </row>
    <row r="19" spans="1:6" ht="45" x14ac:dyDescent="0.25">
      <c r="A19" s="1" t="s">
        <v>10</v>
      </c>
      <c r="B19" s="63">
        <v>15000</v>
      </c>
      <c r="C19" s="63">
        <v>16200</v>
      </c>
      <c r="D19" s="63">
        <v>17791.77</v>
      </c>
      <c r="E19" s="63">
        <f>D19/C19*100</f>
        <v>109.82574074074074</v>
      </c>
      <c r="F19" s="61" t="s">
        <v>123</v>
      </c>
    </row>
    <row r="20" spans="1:6" ht="45" x14ac:dyDescent="0.25">
      <c r="A20" s="1" t="s">
        <v>11</v>
      </c>
      <c r="B20" s="63">
        <v>4200</v>
      </c>
      <c r="C20" s="63">
        <v>4200</v>
      </c>
      <c r="D20" s="63">
        <v>4172</v>
      </c>
      <c r="E20" s="63">
        <f>D20/C20*100</f>
        <v>99.333333333333329</v>
      </c>
      <c r="F20" s="61" t="s">
        <v>124</v>
      </c>
    </row>
    <row r="21" spans="1:6" x14ac:dyDescent="0.25">
      <c r="A21" s="1"/>
      <c r="B21" s="63"/>
      <c r="C21" s="63"/>
      <c r="D21" s="63"/>
      <c r="E21" s="63"/>
      <c r="F21" s="61"/>
    </row>
    <row r="22" spans="1:6" x14ac:dyDescent="0.25">
      <c r="A22" s="6" t="s">
        <v>14</v>
      </c>
      <c r="B22" s="62">
        <v>4000</v>
      </c>
      <c r="C22" s="62">
        <v>4000</v>
      </c>
      <c r="D22" s="120">
        <v>3807.11</v>
      </c>
      <c r="E22" s="62">
        <f>D22/C22*100</f>
        <v>95.177750000000003</v>
      </c>
      <c r="F22" s="29"/>
    </row>
    <row r="23" spans="1:6" ht="10.5" customHeight="1" x14ac:dyDescent="0.25">
      <c r="A23" s="1"/>
      <c r="B23" s="63"/>
      <c r="C23" s="63"/>
      <c r="D23" s="63"/>
      <c r="E23" s="63"/>
      <c r="F23" s="29"/>
    </row>
    <row r="24" spans="1:6" ht="30" x14ac:dyDescent="0.25">
      <c r="A24" s="6" t="s">
        <v>15</v>
      </c>
      <c r="B24" s="62">
        <v>10000</v>
      </c>
      <c r="C24" s="62">
        <v>12500</v>
      </c>
      <c r="D24" s="62">
        <v>17000</v>
      </c>
      <c r="E24" s="62">
        <f>D24/C24*100</f>
        <v>136</v>
      </c>
      <c r="F24" s="61" t="s">
        <v>149</v>
      </c>
    </row>
    <row r="25" spans="1:6" x14ac:dyDescent="0.25">
      <c r="A25" s="1"/>
      <c r="B25" s="63"/>
      <c r="C25" s="63"/>
      <c r="D25" s="63"/>
      <c r="E25" s="63"/>
      <c r="F25" s="29"/>
    </row>
    <row r="26" spans="1:6" x14ac:dyDescent="0.25">
      <c r="A26" s="6" t="s">
        <v>16</v>
      </c>
      <c r="B26" s="62">
        <f>SUM(B27)</f>
        <v>10000</v>
      </c>
      <c r="C26" s="62">
        <f>SUM(C27)</f>
        <v>45000</v>
      </c>
      <c r="D26" s="62">
        <f>SUM(D27)</f>
        <v>37723</v>
      </c>
      <c r="E26" s="62">
        <f>D26/C26*100</f>
        <v>83.828888888888883</v>
      </c>
      <c r="F26" s="29"/>
    </row>
    <row r="27" spans="1:6" ht="75" x14ac:dyDescent="0.25">
      <c r="A27" s="1" t="s">
        <v>17</v>
      </c>
      <c r="B27" s="63">
        <v>10000</v>
      </c>
      <c r="C27" s="63">
        <v>45000</v>
      </c>
      <c r="D27" s="63">
        <v>37723</v>
      </c>
      <c r="E27" s="63">
        <f>D27/C27*100</f>
        <v>83.828888888888883</v>
      </c>
      <c r="F27" s="61" t="s">
        <v>125</v>
      </c>
    </row>
    <row r="28" spans="1:6" x14ac:dyDescent="0.25">
      <c r="A28" s="1"/>
      <c r="B28" s="63"/>
      <c r="C28" s="63"/>
      <c r="D28" s="63"/>
      <c r="E28" s="63"/>
      <c r="F28" s="29"/>
    </row>
    <row r="29" spans="1:6" x14ac:dyDescent="0.25">
      <c r="A29" s="6" t="s">
        <v>18</v>
      </c>
      <c r="B29" s="62">
        <f>SUM(B30:B31)</f>
        <v>345000</v>
      </c>
      <c r="C29" s="62">
        <f>SUM(C30:C32)</f>
        <v>565038</v>
      </c>
      <c r="D29" s="62">
        <f>SUM(D30:D31)</f>
        <v>534978.75</v>
      </c>
      <c r="E29" s="62">
        <f>D29/C29*100</f>
        <v>94.680136557187296</v>
      </c>
      <c r="F29" s="29"/>
    </row>
    <row r="30" spans="1:6" ht="30" x14ac:dyDescent="0.25">
      <c r="A30" s="1" t="s">
        <v>19</v>
      </c>
      <c r="B30" s="63">
        <v>300000</v>
      </c>
      <c r="C30" s="63">
        <v>254200</v>
      </c>
      <c r="D30" s="63">
        <v>254140.75</v>
      </c>
      <c r="E30" s="63">
        <f>D30/C30*100</f>
        <v>99.976691581431936</v>
      </c>
      <c r="F30" s="61" t="s">
        <v>185</v>
      </c>
    </row>
    <row r="31" spans="1:6" ht="45" x14ac:dyDescent="0.25">
      <c r="A31" s="1" t="s">
        <v>20</v>
      </c>
      <c r="B31" s="63">
        <v>45000</v>
      </c>
      <c r="C31" s="63">
        <v>280838</v>
      </c>
      <c r="D31" s="63">
        <v>280838</v>
      </c>
      <c r="E31" s="63">
        <f>D31/C31*100</f>
        <v>100</v>
      </c>
      <c r="F31" s="61" t="s">
        <v>150</v>
      </c>
    </row>
    <row r="32" spans="1:6" ht="31.5" customHeight="1" x14ac:dyDescent="0.25">
      <c r="A32" s="4" t="s">
        <v>210</v>
      </c>
      <c r="B32" s="63">
        <v>0</v>
      </c>
      <c r="C32" s="63">
        <v>30000</v>
      </c>
      <c r="D32" s="63">
        <v>30000</v>
      </c>
      <c r="E32" s="63">
        <f>D32/C32*100</f>
        <v>100</v>
      </c>
      <c r="F32" s="61"/>
    </row>
    <row r="33" spans="1:6" x14ac:dyDescent="0.25">
      <c r="A33" s="1" t="s">
        <v>21</v>
      </c>
      <c r="B33" s="63"/>
      <c r="C33" s="63"/>
      <c r="D33" s="63"/>
      <c r="E33" s="63"/>
      <c r="F33" s="29"/>
    </row>
    <row r="34" spans="1:6" x14ac:dyDescent="0.25">
      <c r="A34" s="3" t="s">
        <v>22</v>
      </c>
      <c r="B34" s="65">
        <f>SUM(B6+B11+B18+B22+B24+B26+B29)</f>
        <v>45398500</v>
      </c>
      <c r="C34" s="65">
        <f>C6+C11+C18+C22+C24+C26+C29</f>
        <v>46156238</v>
      </c>
      <c r="D34" s="65">
        <f>SUM(D6+D11+D18+D22+D24+D26+D29)</f>
        <v>48874327.630000003</v>
      </c>
      <c r="E34" s="65">
        <f>D34/C34*100</f>
        <v>105.88888901647489</v>
      </c>
      <c r="F34" s="30"/>
    </row>
    <row r="35" spans="1:6" x14ac:dyDescent="0.25">
      <c r="A35" s="1"/>
      <c r="B35" s="63"/>
      <c r="C35" s="63"/>
      <c r="D35" s="63"/>
      <c r="E35" s="63"/>
      <c r="F35" s="29"/>
    </row>
    <row r="36" spans="1:6" x14ac:dyDescent="0.25">
      <c r="A36" s="5" t="s">
        <v>23</v>
      </c>
      <c r="B36" s="63"/>
      <c r="C36" s="63"/>
      <c r="D36" s="63"/>
      <c r="E36" s="63"/>
      <c r="F36" s="29"/>
    </row>
    <row r="37" spans="1:6" ht="16.5" customHeight="1" x14ac:dyDescent="0.25">
      <c r="A37" s="1" t="s">
        <v>24</v>
      </c>
      <c r="B37" s="63">
        <v>25123500</v>
      </c>
      <c r="C37" s="63">
        <v>34389800</v>
      </c>
      <c r="D37" s="64">
        <v>-3382924.75</v>
      </c>
      <c r="E37" s="64"/>
      <c r="F37" s="61"/>
    </row>
    <row r="38" spans="1:6" ht="16.5" customHeight="1" x14ac:dyDescent="0.25">
      <c r="A38" s="1" t="s">
        <v>211</v>
      </c>
      <c r="B38" s="63">
        <v>0</v>
      </c>
      <c r="C38" s="63">
        <v>-10000000</v>
      </c>
      <c r="D38" s="64">
        <v>-10000000</v>
      </c>
      <c r="E38" s="64"/>
      <c r="F38" s="61"/>
    </row>
    <row r="39" spans="1:6" ht="16.5" customHeight="1" x14ac:dyDescent="0.25">
      <c r="A39" s="1" t="s">
        <v>212</v>
      </c>
      <c r="B39" s="63">
        <v>0</v>
      </c>
      <c r="C39" s="63">
        <v>10000000</v>
      </c>
      <c r="D39" s="64">
        <v>0</v>
      </c>
      <c r="E39" s="64"/>
      <c r="F39" s="61"/>
    </row>
    <row r="40" spans="1:6" x14ac:dyDescent="0.25">
      <c r="A40" s="1" t="s">
        <v>21</v>
      </c>
      <c r="B40" s="63"/>
      <c r="C40" s="63"/>
      <c r="D40" s="64"/>
      <c r="E40" s="63"/>
      <c r="F40" s="29"/>
    </row>
    <row r="41" spans="1:6" x14ac:dyDescent="0.25">
      <c r="A41" s="3" t="s">
        <v>25</v>
      </c>
      <c r="B41" s="65">
        <f>SUM(B37:B37)</f>
        <v>25123500</v>
      </c>
      <c r="C41" s="65">
        <f>SUM(C37:C40)</f>
        <v>34389800</v>
      </c>
      <c r="D41" s="65">
        <f>SUM(D37:D37)</f>
        <v>-3382924.75</v>
      </c>
      <c r="E41" s="65">
        <f>D41/C41*100</f>
        <v>-9.8370003605720306</v>
      </c>
      <c r="F41" s="30"/>
    </row>
    <row r="42" spans="1:6" x14ac:dyDescent="0.25">
      <c r="A42" s="126"/>
      <c r="B42" s="64"/>
      <c r="C42" s="64"/>
      <c r="D42" s="64"/>
      <c r="E42" s="64"/>
      <c r="F42" s="127"/>
    </row>
    <row r="43" spans="1:6" x14ac:dyDescent="0.25">
      <c r="A43" s="3" t="s">
        <v>173</v>
      </c>
      <c r="B43" s="65">
        <f>SUM(B45)</f>
        <v>0</v>
      </c>
      <c r="C43" s="65">
        <f>SUM(C45)</f>
        <v>105400</v>
      </c>
      <c r="D43" s="65">
        <f>SUM(D45)</f>
        <v>105381.81</v>
      </c>
      <c r="E43" s="65"/>
      <c r="F43" s="30"/>
    </row>
    <row r="44" spans="1:6" x14ac:dyDescent="0.25">
      <c r="A44" s="126"/>
      <c r="B44" s="64"/>
      <c r="C44" s="64"/>
      <c r="D44" s="64"/>
      <c r="E44" s="64"/>
      <c r="F44" s="127"/>
    </row>
    <row r="45" spans="1:6" x14ac:dyDescent="0.25">
      <c r="A45" s="128" t="s">
        <v>174</v>
      </c>
      <c r="B45" s="120">
        <f>SUM(B46:B46)</f>
        <v>0</v>
      </c>
      <c r="C45" s="120">
        <f>SUM(C46:C47)</f>
        <v>105400</v>
      </c>
      <c r="D45" s="120">
        <f>SUM(D46:D47)</f>
        <v>105381.81</v>
      </c>
      <c r="E45" s="64">
        <f>D45/C45*100</f>
        <v>99.982741935483858</v>
      </c>
      <c r="F45" s="127"/>
    </row>
    <row r="46" spans="1:6" ht="30" x14ac:dyDescent="0.25">
      <c r="A46" s="129" t="s">
        <v>175</v>
      </c>
      <c r="B46" s="64">
        <v>0</v>
      </c>
      <c r="C46" s="64">
        <v>105400</v>
      </c>
      <c r="D46" s="64">
        <v>105381.81</v>
      </c>
      <c r="E46" s="64">
        <f>D46/C46*100</f>
        <v>99.982741935483858</v>
      </c>
      <c r="F46" s="127"/>
    </row>
    <row r="47" spans="1:6" ht="30" x14ac:dyDescent="0.25">
      <c r="A47" s="129" t="s">
        <v>187</v>
      </c>
      <c r="B47" s="64">
        <v>0</v>
      </c>
      <c r="C47" s="64">
        <v>0</v>
      </c>
      <c r="D47" s="64">
        <v>0</v>
      </c>
      <c r="E47" s="64">
        <v>0</v>
      </c>
      <c r="F47" s="127"/>
    </row>
    <row r="48" spans="1:6" x14ac:dyDescent="0.25">
      <c r="A48" s="1"/>
      <c r="B48" s="63"/>
      <c r="C48" s="63"/>
      <c r="D48" s="63"/>
      <c r="E48" s="63"/>
      <c r="F48" s="29"/>
    </row>
    <row r="49" spans="1:6" x14ac:dyDescent="0.25">
      <c r="A49" s="7" t="s">
        <v>26</v>
      </c>
      <c r="B49" s="66">
        <f>SUM(B34+B41+B43)</f>
        <v>70522000</v>
      </c>
      <c r="C49" s="66">
        <f>C34+C41+C43</f>
        <v>80651438</v>
      </c>
      <c r="D49" s="66">
        <f>SUM(D34+D41+D43)</f>
        <v>45596784.690000005</v>
      </c>
      <c r="E49" s="66">
        <f>D49/C49*100</f>
        <v>56.535612781014521</v>
      </c>
      <c r="F49" s="7"/>
    </row>
  </sheetData>
  <mergeCells count="1">
    <mergeCell ref="A1:F1"/>
  </mergeCells>
  <pageMargins left="0.31496062992125984" right="0.31496062992125984" top="0.39370078740157483" bottom="0.39370078740157483" header="0.31496062992125984" footer="0.31496062992125984"/>
  <pageSetup paperSize="9" scale="90" orientation="landscape" useFirstPageNumber="1" horizontalDpi="4294967295" verticalDpi="30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9"/>
  <sheetViews>
    <sheetView view="pageLayout" topLeftCell="A118" zoomScaleNormal="100" workbookViewId="0">
      <selection activeCell="D96" sqref="D96"/>
    </sheetView>
  </sheetViews>
  <sheetFormatPr defaultRowHeight="15" x14ac:dyDescent="0.25"/>
  <cols>
    <col min="1" max="1" width="47.5703125" style="18" customWidth="1"/>
    <col min="2" max="2" width="13.140625" style="18" customWidth="1"/>
    <col min="3" max="3" width="13.140625" style="26" customWidth="1"/>
    <col min="4" max="5" width="13.28515625" style="18" customWidth="1"/>
    <col min="6" max="6" width="46.7109375" style="34" customWidth="1"/>
    <col min="7" max="7" width="53.5703125" customWidth="1"/>
  </cols>
  <sheetData>
    <row r="1" spans="1:6" ht="23.25" x14ac:dyDescent="0.35">
      <c r="A1" s="140" t="s">
        <v>198</v>
      </c>
      <c r="B1" s="140"/>
      <c r="C1" s="140"/>
      <c r="D1" s="140"/>
      <c r="E1" s="140"/>
      <c r="F1" s="140"/>
    </row>
    <row r="2" spans="1:6" ht="15.75" x14ac:dyDescent="0.25">
      <c r="A2" s="139"/>
      <c r="B2" s="139"/>
      <c r="C2" s="139"/>
      <c r="D2" s="139"/>
      <c r="E2" s="139"/>
      <c r="F2" s="139"/>
    </row>
    <row r="3" spans="1:6" ht="15.75" x14ac:dyDescent="0.25">
      <c r="A3" s="139"/>
      <c r="B3" s="139"/>
      <c r="C3" s="139"/>
      <c r="D3" s="139"/>
      <c r="E3" s="139"/>
      <c r="F3" s="139"/>
    </row>
    <row r="4" spans="1:6" s="16" customFormat="1" ht="24" x14ac:dyDescent="0.25">
      <c r="A4" s="22"/>
      <c r="B4" s="12" t="s">
        <v>128</v>
      </c>
      <c r="C4" s="13" t="s">
        <v>200</v>
      </c>
      <c r="D4" s="28" t="s">
        <v>199</v>
      </c>
      <c r="E4" s="28" t="s">
        <v>127</v>
      </c>
      <c r="F4" s="31" t="s">
        <v>46</v>
      </c>
    </row>
    <row r="5" spans="1:6" s="16" customFormat="1" x14ac:dyDescent="0.25">
      <c r="A5" s="22"/>
      <c r="B5" s="12"/>
      <c r="C5" s="13"/>
      <c r="D5" s="28"/>
      <c r="E5" s="28"/>
      <c r="F5" s="31"/>
    </row>
    <row r="6" spans="1:6" x14ac:dyDescent="0.25">
      <c r="A6" s="23" t="s">
        <v>27</v>
      </c>
      <c r="B6" s="35">
        <f>SUM(B7:B17)</f>
        <v>6640000</v>
      </c>
      <c r="C6" s="35">
        <f>SUM(C7:C17)</f>
        <v>1780000</v>
      </c>
      <c r="D6" s="42">
        <f>SUM(D7:D17)</f>
        <v>1450648.9100000001</v>
      </c>
      <c r="E6" s="42">
        <f>D6/C6*100</f>
        <v>81.497129775280911</v>
      </c>
      <c r="F6" s="32"/>
    </row>
    <row r="7" spans="1:6" x14ac:dyDescent="0.25">
      <c r="A7" s="49" t="s">
        <v>48</v>
      </c>
      <c r="B7" s="36">
        <v>50000</v>
      </c>
      <c r="C7" s="36">
        <v>30000</v>
      </c>
      <c r="D7" s="43">
        <v>9800</v>
      </c>
      <c r="E7" s="43">
        <f t="shared" ref="E7:E14" si="0">D7/C7*100</f>
        <v>32.666666666666664</v>
      </c>
      <c r="F7" s="56" t="s">
        <v>181</v>
      </c>
    </row>
    <row r="8" spans="1:6" s="18" customFormat="1" ht="30" x14ac:dyDescent="0.25">
      <c r="A8" s="50" t="s">
        <v>49</v>
      </c>
      <c r="B8" s="37">
        <v>200000</v>
      </c>
      <c r="C8" s="37">
        <v>220000</v>
      </c>
      <c r="D8" s="43">
        <v>215719.46</v>
      </c>
      <c r="E8" s="43">
        <f t="shared" si="0"/>
        <v>98.054299999999998</v>
      </c>
      <c r="F8" s="57" t="s">
        <v>151</v>
      </c>
    </row>
    <row r="9" spans="1:6" s="18" customFormat="1" x14ac:dyDescent="0.25">
      <c r="A9" s="50" t="s">
        <v>213</v>
      </c>
      <c r="B9" s="37">
        <v>200000</v>
      </c>
      <c r="C9" s="37">
        <v>280000</v>
      </c>
      <c r="D9" s="43">
        <v>278438.24</v>
      </c>
      <c r="E9" s="43"/>
      <c r="F9" s="57"/>
    </row>
    <row r="10" spans="1:6" s="18" customFormat="1" x14ac:dyDescent="0.25">
      <c r="A10" s="50" t="s">
        <v>189</v>
      </c>
      <c r="B10" s="37">
        <v>0</v>
      </c>
      <c r="C10" s="37">
        <v>20000</v>
      </c>
      <c r="D10" s="43">
        <v>19430.18</v>
      </c>
      <c r="E10" s="43"/>
      <c r="F10" s="57" t="s">
        <v>214</v>
      </c>
    </row>
    <row r="11" spans="1:6" s="18" customFormat="1" x14ac:dyDescent="0.25">
      <c r="A11" s="50" t="s">
        <v>215</v>
      </c>
      <c r="B11" s="37">
        <v>0</v>
      </c>
      <c r="C11" s="37">
        <v>0</v>
      </c>
      <c r="D11" s="43">
        <v>0</v>
      </c>
      <c r="E11" s="43">
        <v>0</v>
      </c>
      <c r="F11" s="57"/>
    </row>
    <row r="12" spans="1:6" x14ac:dyDescent="0.25">
      <c r="A12" s="49" t="s">
        <v>50</v>
      </c>
      <c r="B12" s="36">
        <v>50000</v>
      </c>
      <c r="C12" s="36">
        <v>0</v>
      </c>
      <c r="D12" s="43">
        <v>0</v>
      </c>
      <c r="E12" s="43">
        <v>0</v>
      </c>
      <c r="F12" s="56"/>
    </row>
    <row r="13" spans="1:6" ht="30" x14ac:dyDescent="0.25">
      <c r="A13" s="49" t="s">
        <v>51</v>
      </c>
      <c r="B13" s="36">
        <v>300000</v>
      </c>
      <c r="C13" s="36">
        <v>300000</v>
      </c>
      <c r="D13" s="43">
        <v>161741.13</v>
      </c>
      <c r="E13" s="43">
        <f t="shared" si="0"/>
        <v>53.913710000000002</v>
      </c>
      <c r="F13" s="56" t="s">
        <v>152</v>
      </c>
    </row>
    <row r="14" spans="1:6" ht="30" x14ac:dyDescent="0.25">
      <c r="A14" s="49" t="s">
        <v>52</v>
      </c>
      <c r="B14" s="36">
        <v>300000</v>
      </c>
      <c r="C14" s="36">
        <v>300000</v>
      </c>
      <c r="D14" s="43">
        <v>238304.85</v>
      </c>
      <c r="E14" s="43">
        <f t="shared" si="0"/>
        <v>79.434950000000001</v>
      </c>
      <c r="F14" s="56" t="s">
        <v>153</v>
      </c>
    </row>
    <row r="15" spans="1:6" ht="30" x14ac:dyDescent="0.25">
      <c r="A15" s="49" t="s">
        <v>53</v>
      </c>
      <c r="B15" s="36">
        <v>200000</v>
      </c>
      <c r="C15" s="36">
        <v>200000</v>
      </c>
      <c r="D15" s="43">
        <v>101056.05</v>
      </c>
      <c r="E15" s="43">
        <f>D15/C15*100</f>
        <v>50.528025</v>
      </c>
      <c r="F15" s="56" t="s">
        <v>154</v>
      </c>
    </row>
    <row r="16" spans="1:6" x14ac:dyDescent="0.25">
      <c r="A16" s="51" t="s">
        <v>188</v>
      </c>
      <c r="B16" s="36">
        <v>5000000</v>
      </c>
      <c r="C16" s="36">
        <v>70000</v>
      </c>
      <c r="D16" s="43">
        <v>69284.75</v>
      </c>
      <c r="E16" s="43">
        <f>D16/C16*100</f>
        <v>98.978214285714287</v>
      </c>
      <c r="F16" s="56"/>
    </row>
    <row r="17" spans="1:6" x14ac:dyDescent="0.25">
      <c r="A17" s="49" t="s">
        <v>190</v>
      </c>
      <c r="B17" s="36">
        <v>340000</v>
      </c>
      <c r="C17" s="36">
        <v>360000</v>
      </c>
      <c r="D17" s="43">
        <v>356874.25</v>
      </c>
      <c r="E17" s="43">
        <f>D17/C17*100</f>
        <v>99.13173611111111</v>
      </c>
      <c r="F17" s="60"/>
    </row>
    <row r="18" spans="1:6" s="9" customFormat="1" x14ac:dyDescent="0.25">
      <c r="A18" s="24"/>
      <c r="B18" s="38"/>
      <c r="C18" s="38"/>
      <c r="D18" s="44"/>
      <c r="E18" s="44"/>
      <c r="F18" s="58"/>
    </row>
    <row r="19" spans="1:6" x14ac:dyDescent="0.25">
      <c r="A19" s="23" t="s">
        <v>28</v>
      </c>
      <c r="B19" s="35">
        <f>SUM(B20)</f>
        <v>30000</v>
      </c>
      <c r="C19" s="35">
        <f>SUM(C20)</f>
        <v>30000</v>
      </c>
      <c r="D19" s="42">
        <f>SUM(D20)</f>
        <v>29877</v>
      </c>
      <c r="E19" s="42">
        <f>D19/C19*100</f>
        <v>99.59</v>
      </c>
      <c r="F19" s="32"/>
    </row>
    <row r="20" spans="1:6" x14ac:dyDescent="0.25">
      <c r="A20" s="49" t="s">
        <v>54</v>
      </c>
      <c r="B20" s="36">
        <v>30000</v>
      </c>
      <c r="C20" s="36">
        <v>30000</v>
      </c>
      <c r="D20" s="43">
        <v>29877</v>
      </c>
      <c r="E20" s="43">
        <f>D20/C20*100</f>
        <v>99.59</v>
      </c>
      <c r="F20" s="56" t="s">
        <v>155</v>
      </c>
    </row>
    <row r="21" spans="1:6" x14ac:dyDescent="0.25">
      <c r="A21" s="4"/>
      <c r="B21" s="39"/>
      <c r="C21" s="39"/>
      <c r="D21" s="45"/>
      <c r="E21" s="45"/>
      <c r="F21" s="29"/>
    </row>
    <row r="22" spans="1:6" x14ac:dyDescent="0.25">
      <c r="A22" s="23" t="s">
        <v>29</v>
      </c>
      <c r="B22" s="35">
        <f>SUM(B23+B24+B25+B26+B27+B28+B29+B51+B56)</f>
        <v>12982000</v>
      </c>
      <c r="C22" s="35">
        <f>SUM(C23+C24+C25+C26+C27+C28+C29+C51)</f>
        <v>13343000</v>
      </c>
      <c r="D22" s="42">
        <f>SUM(D23+D24+D25+D26+D27+D28+D29+D51)</f>
        <v>11695407.640000001</v>
      </c>
      <c r="E22" s="42">
        <f t="shared" ref="E22:E27" si="1">D22/C22*100</f>
        <v>87.652009593045051</v>
      </c>
      <c r="F22" s="32"/>
    </row>
    <row r="23" spans="1:6" ht="30" x14ac:dyDescent="0.25">
      <c r="A23" s="49" t="s">
        <v>47</v>
      </c>
      <c r="B23" s="36">
        <v>1600000</v>
      </c>
      <c r="C23" s="36">
        <v>1600000</v>
      </c>
      <c r="D23" s="46">
        <v>1484696</v>
      </c>
      <c r="E23" s="46">
        <f t="shared" si="1"/>
        <v>92.793499999999995</v>
      </c>
      <c r="F23" s="29"/>
    </row>
    <row r="24" spans="1:6" x14ac:dyDescent="0.25">
      <c r="A24" s="49" t="s">
        <v>55</v>
      </c>
      <c r="B24" s="36">
        <v>5800000</v>
      </c>
      <c r="C24" s="36">
        <v>6100000</v>
      </c>
      <c r="D24" s="46">
        <v>6039446</v>
      </c>
      <c r="E24" s="46">
        <f t="shared" si="1"/>
        <v>99.007311475409836</v>
      </c>
      <c r="F24" s="29"/>
    </row>
    <row r="25" spans="1:6" x14ac:dyDescent="0.25">
      <c r="A25" s="49" t="s">
        <v>146</v>
      </c>
      <c r="B25" s="36">
        <v>300000</v>
      </c>
      <c r="C25" s="36">
        <v>300000</v>
      </c>
      <c r="D25" s="46">
        <v>255379</v>
      </c>
      <c r="E25" s="46">
        <f t="shared" si="1"/>
        <v>85.126333333333335</v>
      </c>
      <c r="F25" s="29" t="s">
        <v>172</v>
      </c>
    </row>
    <row r="26" spans="1:6" x14ac:dyDescent="0.25">
      <c r="A26" s="49" t="s">
        <v>56</v>
      </c>
      <c r="B26" s="36">
        <v>30000</v>
      </c>
      <c r="C26" s="36">
        <v>35000</v>
      </c>
      <c r="D26" s="43">
        <v>33797</v>
      </c>
      <c r="E26" s="43">
        <f t="shared" si="1"/>
        <v>96.562857142857141</v>
      </c>
      <c r="F26" s="29"/>
    </row>
    <row r="27" spans="1:6" x14ac:dyDescent="0.25">
      <c r="A27" s="49" t="s">
        <v>57</v>
      </c>
      <c r="B27" s="36">
        <v>2300000</v>
      </c>
      <c r="C27" s="36">
        <v>2400000</v>
      </c>
      <c r="D27" s="46">
        <v>2378242</v>
      </c>
      <c r="E27" s="46">
        <f t="shared" si="1"/>
        <v>99.09341666666667</v>
      </c>
      <c r="F27" s="29"/>
    </row>
    <row r="28" spans="1:6" x14ac:dyDescent="0.25">
      <c r="A28" s="49" t="s">
        <v>58</v>
      </c>
      <c r="B28" s="36">
        <v>10000</v>
      </c>
      <c r="C28" s="36">
        <v>0</v>
      </c>
      <c r="D28" s="43">
        <v>0</v>
      </c>
      <c r="E28" s="43">
        <v>0</v>
      </c>
      <c r="F28" s="29"/>
    </row>
    <row r="29" spans="1:6" x14ac:dyDescent="0.25">
      <c r="A29" s="49" t="s">
        <v>59</v>
      </c>
      <c r="B29" s="36">
        <f>SUM(B30:B50)</f>
        <v>2832000</v>
      </c>
      <c r="C29" s="36">
        <f>SUM(C30:C50)</f>
        <v>2828000</v>
      </c>
      <c r="D29" s="43">
        <f>SUM(D30:D50)</f>
        <v>1428603.6400000004</v>
      </c>
      <c r="E29" s="43">
        <f t="shared" ref="E29:E43" si="2">D29/C29*100</f>
        <v>50.516394625176822</v>
      </c>
      <c r="F29" s="29"/>
    </row>
    <row r="30" spans="1:6" x14ac:dyDescent="0.25">
      <c r="A30" s="52" t="s">
        <v>60</v>
      </c>
      <c r="B30" s="39">
        <v>30000</v>
      </c>
      <c r="C30" s="39">
        <v>30000</v>
      </c>
      <c r="D30" s="45">
        <v>28983.62</v>
      </c>
      <c r="E30" s="45">
        <f t="shared" si="2"/>
        <v>96.612066666666664</v>
      </c>
      <c r="F30" s="29"/>
    </row>
    <row r="31" spans="1:6" x14ac:dyDescent="0.25">
      <c r="A31" s="52" t="s">
        <v>61</v>
      </c>
      <c r="B31" s="39">
        <v>5000</v>
      </c>
      <c r="C31" s="39">
        <v>1000</v>
      </c>
      <c r="D31" s="45">
        <v>333</v>
      </c>
      <c r="E31" s="45">
        <f t="shared" si="2"/>
        <v>33.300000000000004</v>
      </c>
      <c r="F31" s="29"/>
    </row>
    <row r="32" spans="1:6" x14ac:dyDescent="0.25">
      <c r="A32" s="52" t="s">
        <v>62</v>
      </c>
      <c r="B32" s="39">
        <v>2000</v>
      </c>
      <c r="C32" s="39">
        <v>2000</v>
      </c>
      <c r="D32" s="45">
        <v>1969</v>
      </c>
      <c r="E32" s="45">
        <f t="shared" si="2"/>
        <v>98.45</v>
      </c>
      <c r="F32" s="29"/>
    </row>
    <row r="33" spans="1:6" x14ac:dyDescent="0.25">
      <c r="A33" s="52" t="s">
        <v>63</v>
      </c>
      <c r="B33" s="39">
        <v>300000</v>
      </c>
      <c r="C33" s="39">
        <v>300000</v>
      </c>
      <c r="D33" s="45">
        <v>130807.8</v>
      </c>
      <c r="E33" s="45">
        <f t="shared" si="2"/>
        <v>43.602600000000002</v>
      </c>
      <c r="F33" s="29"/>
    </row>
    <row r="34" spans="1:6" ht="27.75" x14ac:dyDescent="0.25">
      <c r="A34" s="52" t="s">
        <v>64</v>
      </c>
      <c r="B34" s="39">
        <v>150000</v>
      </c>
      <c r="C34" s="39">
        <v>150000</v>
      </c>
      <c r="D34" s="45">
        <v>99853.8</v>
      </c>
      <c r="E34" s="45">
        <f t="shared" si="2"/>
        <v>66.569200000000009</v>
      </c>
      <c r="F34" s="29"/>
    </row>
    <row r="35" spans="1:6" ht="27.75" x14ac:dyDescent="0.25">
      <c r="A35" s="52" t="s">
        <v>65</v>
      </c>
      <c r="B35" s="39">
        <v>350000</v>
      </c>
      <c r="C35" s="39">
        <v>350000</v>
      </c>
      <c r="D35" s="45">
        <v>175509.96</v>
      </c>
      <c r="E35" s="45">
        <f t="shared" si="2"/>
        <v>50.145702857142858</v>
      </c>
      <c r="F35" s="29"/>
    </row>
    <row r="36" spans="1:6" x14ac:dyDescent="0.25">
      <c r="A36" s="52" t="s">
        <v>66</v>
      </c>
      <c r="B36" s="39">
        <v>30000</v>
      </c>
      <c r="C36" s="39">
        <v>30000</v>
      </c>
      <c r="D36" s="45">
        <v>27532</v>
      </c>
      <c r="E36" s="45">
        <f t="shared" si="2"/>
        <v>91.773333333333326</v>
      </c>
      <c r="F36" s="29"/>
    </row>
    <row r="37" spans="1:6" x14ac:dyDescent="0.25">
      <c r="A37" s="52" t="s">
        <v>67</v>
      </c>
      <c r="B37" s="39">
        <v>500000</v>
      </c>
      <c r="C37" s="39">
        <v>500000</v>
      </c>
      <c r="D37" s="45">
        <v>301210.39</v>
      </c>
      <c r="E37" s="45">
        <f t="shared" si="2"/>
        <v>60.242077999999999</v>
      </c>
      <c r="F37" s="29"/>
    </row>
    <row r="38" spans="1:6" x14ac:dyDescent="0.25">
      <c r="A38" s="52" t="s">
        <v>68</v>
      </c>
      <c r="B38" s="39">
        <v>500000</v>
      </c>
      <c r="C38" s="39">
        <v>500000</v>
      </c>
      <c r="D38" s="45">
        <v>118187.99</v>
      </c>
      <c r="E38" s="45">
        <f t="shared" si="2"/>
        <v>23.637598000000001</v>
      </c>
      <c r="F38" s="29"/>
    </row>
    <row r="39" spans="1:6" x14ac:dyDescent="0.25">
      <c r="A39" s="52" t="s">
        <v>69</v>
      </c>
      <c r="B39" s="39">
        <v>80000</v>
      </c>
      <c r="C39" s="39">
        <v>80000</v>
      </c>
      <c r="D39" s="45">
        <v>46843</v>
      </c>
      <c r="E39" s="45">
        <f t="shared" si="2"/>
        <v>58.553750000000008</v>
      </c>
      <c r="F39" s="29"/>
    </row>
    <row r="40" spans="1:6" x14ac:dyDescent="0.25">
      <c r="A40" s="52" t="s">
        <v>70</v>
      </c>
      <c r="B40" s="39">
        <v>100000</v>
      </c>
      <c r="C40" s="39">
        <v>100000</v>
      </c>
      <c r="D40" s="45">
        <v>64399.99</v>
      </c>
      <c r="E40" s="45">
        <f t="shared" si="2"/>
        <v>64.399990000000003</v>
      </c>
      <c r="F40" s="29"/>
    </row>
    <row r="41" spans="1:6" x14ac:dyDescent="0.25">
      <c r="A41" s="52" t="s">
        <v>71</v>
      </c>
      <c r="B41" s="39">
        <v>40000</v>
      </c>
      <c r="C41" s="39">
        <v>40000</v>
      </c>
      <c r="D41" s="45">
        <v>30806.43</v>
      </c>
      <c r="E41" s="45">
        <f t="shared" si="2"/>
        <v>77.016075000000001</v>
      </c>
      <c r="F41" s="29"/>
    </row>
    <row r="42" spans="1:6" x14ac:dyDescent="0.25">
      <c r="A42" s="52" t="s">
        <v>72</v>
      </c>
      <c r="B42" s="39">
        <v>50000</v>
      </c>
      <c r="C42" s="39">
        <v>50000</v>
      </c>
      <c r="D42" s="45">
        <v>32601.200000000001</v>
      </c>
      <c r="E42" s="45">
        <f t="shared" si="2"/>
        <v>65.202400000000011</v>
      </c>
      <c r="F42" s="29"/>
    </row>
    <row r="43" spans="1:6" x14ac:dyDescent="0.25">
      <c r="A43" s="52" t="s">
        <v>73</v>
      </c>
      <c r="B43" s="39">
        <v>150000</v>
      </c>
      <c r="C43" s="39">
        <v>150000</v>
      </c>
      <c r="D43" s="45">
        <v>49424</v>
      </c>
      <c r="E43" s="45">
        <f t="shared" si="2"/>
        <v>32.949333333333335</v>
      </c>
      <c r="F43" s="29"/>
    </row>
    <row r="44" spans="1:6" x14ac:dyDescent="0.25">
      <c r="A44" s="52" t="s">
        <v>74</v>
      </c>
      <c r="B44" s="39">
        <v>5000</v>
      </c>
      <c r="C44" s="39">
        <v>5000</v>
      </c>
      <c r="D44" s="45">
        <v>0</v>
      </c>
      <c r="E44" s="45">
        <v>0</v>
      </c>
      <c r="F44" s="29"/>
    </row>
    <row r="45" spans="1:6" ht="27.75" x14ac:dyDescent="0.25">
      <c r="A45" s="52" t="s">
        <v>75</v>
      </c>
      <c r="B45" s="39">
        <v>460000</v>
      </c>
      <c r="C45" s="39">
        <v>460000</v>
      </c>
      <c r="D45" s="45">
        <v>268108.12</v>
      </c>
      <c r="E45" s="45">
        <f>D45/C45*100</f>
        <v>58.284373913043474</v>
      </c>
      <c r="F45" s="29"/>
    </row>
    <row r="46" spans="1:6" x14ac:dyDescent="0.25">
      <c r="A46" s="52" t="s">
        <v>76</v>
      </c>
      <c r="B46" s="39">
        <v>10000</v>
      </c>
      <c r="C46" s="125">
        <v>10000</v>
      </c>
      <c r="D46" s="45">
        <v>2407</v>
      </c>
      <c r="E46" s="45">
        <f>D46/C46*100</f>
        <v>24.07</v>
      </c>
      <c r="F46" s="29"/>
    </row>
    <row r="47" spans="1:6" ht="30" x14ac:dyDescent="0.25">
      <c r="A47" s="52" t="s">
        <v>77</v>
      </c>
      <c r="B47" s="39">
        <v>10000</v>
      </c>
      <c r="C47" s="39">
        <v>10000</v>
      </c>
      <c r="D47" s="45">
        <v>0</v>
      </c>
      <c r="E47" s="45">
        <f>D47/C47*100</f>
        <v>0</v>
      </c>
      <c r="F47" s="29"/>
    </row>
    <row r="48" spans="1:6" x14ac:dyDescent="0.25">
      <c r="A48" s="52" t="s">
        <v>78</v>
      </c>
      <c r="B48" s="39">
        <v>50000</v>
      </c>
      <c r="C48" s="39">
        <v>50000</v>
      </c>
      <c r="D48" s="45">
        <v>49626.34</v>
      </c>
      <c r="E48" s="45">
        <f>D48/C48*100</f>
        <v>99.252679999999998</v>
      </c>
      <c r="F48" s="29"/>
    </row>
    <row r="49" spans="1:6" x14ac:dyDescent="0.25">
      <c r="A49" s="52" t="s">
        <v>79</v>
      </c>
      <c r="B49" s="39">
        <v>5000</v>
      </c>
      <c r="C49" s="39">
        <v>5000</v>
      </c>
      <c r="D49" s="45">
        <v>0</v>
      </c>
      <c r="E49" s="45">
        <v>0</v>
      </c>
      <c r="F49" s="29"/>
    </row>
    <row r="50" spans="1:6" x14ac:dyDescent="0.25">
      <c r="A50" s="52" t="s">
        <v>80</v>
      </c>
      <c r="B50" s="39">
        <v>5000</v>
      </c>
      <c r="C50" s="39">
        <v>5000</v>
      </c>
      <c r="D50" s="45">
        <v>0</v>
      </c>
      <c r="E50" s="45">
        <v>0</v>
      </c>
      <c r="F50" s="29"/>
    </row>
    <row r="51" spans="1:6" x14ac:dyDescent="0.25">
      <c r="A51" s="53" t="s">
        <v>81</v>
      </c>
      <c r="B51" s="36">
        <f>SUM(B52:B55)</f>
        <v>80000</v>
      </c>
      <c r="C51" s="36">
        <f>SUM(C52:C55)</f>
        <v>80000</v>
      </c>
      <c r="D51" s="43">
        <f>SUM(D52:D55)</f>
        <v>75244</v>
      </c>
      <c r="E51" s="43">
        <f>D51/C51*100</f>
        <v>94.055000000000007</v>
      </c>
      <c r="F51" s="29"/>
    </row>
    <row r="52" spans="1:6" x14ac:dyDescent="0.25">
      <c r="A52" s="52" t="s">
        <v>82</v>
      </c>
      <c r="B52" s="39">
        <v>20000</v>
      </c>
      <c r="C52" s="39">
        <v>20000</v>
      </c>
      <c r="D52" s="47">
        <v>19988</v>
      </c>
      <c r="E52" s="45">
        <f>D52/C52*100</f>
        <v>99.94</v>
      </c>
      <c r="F52" s="29"/>
    </row>
    <row r="53" spans="1:6" x14ac:dyDescent="0.25">
      <c r="A53" s="52" t="s">
        <v>83</v>
      </c>
      <c r="B53" s="39">
        <v>20000</v>
      </c>
      <c r="C53" s="39">
        <v>20000</v>
      </c>
      <c r="D53" s="47">
        <v>18195</v>
      </c>
      <c r="E53" s="45">
        <f>D53/C53*100</f>
        <v>90.974999999999994</v>
      </c>
      <c r="F53" s="29"/>
    </row>
    <row r="54" spans="1:6" x14ac:dyDescent="0.25">
      <c r="A54" s="52" t="s">
        <v>84</v>
      </c>
      <c r="B54" s="39">
        <v>20000</v>
      </c>
      <c r="C54" s="39">
        <v>20000</v>
      </c>
      <c r="D54" s="47">
        <v>20000</v>
      </c>
      <c r="E54" s="45">
        <f>D54/C54*100</f>
        <v>100</v>
      </c>
      <c r="F54" s="29"/>
    </row>
    <row r="55" spans="1:6" x14ac:dyDescent="0.25">
      <c r="A55" s="52" t="s">
        <v>85</v>
      </c>
      <c r="B55" s="39">
        <v>20000</v>
      </c>
      <c r="C55" s="39">
        <v>20000</v>
      </c>
      <c r="D55" s="47">
        <v>17061</v>
      </c>
      <c r="E55" s="45">
        <v>0</v>
      </c>
      <c r="F55" s="29"/>
    </row>
    <row r="56" spans="1:6" x14ac:dyDescent="0.25">
      <c r="A56" s="53" t="s">
        <v>216</v>
      </c>
      <c r="B56" s="36">
        <v>30000</v>
      </c>
      <c r="C56" s="36">
        <v>0</v>
      </c>
      <c r="D56" s="46">
        <v>0</v>
      </c>
      <c r="E56" s="43">
        <v>0</v>
      </c>
      <c r="F56" s="29" t="s">
        <v>217</v>
      </c>
    </row>
    <row r="57" spans="1:6" x14ac:dyDescent="0.25">
      <c r="A57" s="52"/>
      <c r="B57" s="39"/>
      <c r="C57" s="39"/>
      <c r="D57" s="47"/>
      <c r="E57" s="45"/>
      <c r="F57" s="29"/>
    </row>
    <row r="58" spans="1:6" x14ac:dyDescent="0.25">
      <c r="A58" s="121" t="s">
        <v>30</v>
      </c>
      <c r="B58" s="122">
        <f>SUM(B59:B70)</f>
        <v>5720000</v>
      </c>
      <c r="C58" s="122">
        <f>SUM(C59:C70)</f>
        <v>5855038</v>
      </c>
      <c r="D58" s="123">
        <f>SUM(D59:D70)</f>
        <v>4439331.05</v>
      </c>
      <c r="E58" s="123">
        <f>D58/C58*100</f>
        <v>75.820704323353667</v>
      </c>
      <c r="F58" s="124"/>
    </row>
    <row r="59" spans="1:6" ht="60" x14ac:dyDescent="0.25">
      <c r="A59" s="49" t="s">
        <v>86</v>
      </c>
      <c r="B59" s="36">
        <v>900000</v>
      </c>
      <c r="C59" s="36">
        <v>900000</v>
      </c>
      <c r="D59" s="43">
        <v>673509</v>
      </c>
      <c r="E59" s="43">
        <f>D59/C59*100</f>
        <v>74.834333333333333</v>
      </c>
      <c r="F59" s="56" t="s">
        <v>156</v>
      </c>
    </row>
    <row r="60" spans="1:6" ht="30" x14ac:dyDescent="0.25">
      <c r="A60" s="49" t="s">
        <v>87</v>
      </c>
      <c r="B60" s="36">
        <v>300000</v>
      </c>
      <c r="C60" s="36">
        <v>150000</v>
      </c>
      <c r="D60" s="43">
        <v>122769</v>
      </c>
      <c r="E60" s="43">
        <f t="shared" ref="E60:E66" si="3">D60/C60*100</f>
        <v>81.846000000000004</v>
      </c>
      <c r="F60" s="56" t="s">
        <v>157</v>
      </c>
    </row>
    <row r="61" spans="1:6" x14ac:dyDescent="0.25">
      <c r="A61" s="49" t="s">
        <v>88</v>
      </c>
      <c r="B61" s="36">
        <v>100000</v>
      </c>
      <c r="C61" s="36">
        <v>100000</v>
      </c>
      <c r="D61" s="43">
        <v>24468</v>
      </c>
      <c r="E61" s="43">
        <f t="shared" si="3"/>
        <v>24.468</v>
      </c>
      <c r="F61" s="56" t="s">
        <v>158</v>
      </c>
    </row>
    <row r="62" spans="1:6" ht="30" x14ac:dyDescent="0.25">
      <c r="A62" s="49" t="s">
        <v>89</v>
      </c>
      <c r="B62" s="36">
        <v>15000</v>
      </c>
      <c r="C62" s="36">
        <v>15000</v>
      </c>
      <c r="D62" s="43">
        <v>5694.51</v>
      </c>
      <c r="E62" s="43">
        <f t="shared" si="3"/>
        <v>37.9634</v>
      </c>
      <c r="F62" s="56" t="s">
        <v>159</v>
      </c>
    </row>
    <row r="63" spans="1:6" x14ac:dyDescent="0.25">
      <c r="A63" s="49" t="s">
        <v>90</v>
      </c>
      <c r="B63" s="36">
        <v>100000</v>
      </c>
      <c r="C63" s="36">
        <v>100000</v>
      </c>
      <c r="D63" s="43">
        <v>56790</v>
      </c>
      <c r="E63" s="43">
        <f t="shared" si="3"/>
        <v>56.79</v>
      </c>
      <c r="F63" s="56" t="s">
        <v>160</v>
      </c>
    </row>
    <row r="64" spans="1:6" ht="45" x14ac:dyDescent="0.25">
      <c r="A64" s="49" t="s">
        <v>91</v>
      </c>
      <c r="B64" s="36">
        <v>3800000</v>
      </c>
      <c r="C64" s="36">
        <v>3450000</v>
      </c>
      <c r="D64" s="43">
        <v>2526549.2799999998</v>
      </c>
      <c r="E64" s="43">
        <f t="shared" si="3"/>
        <v>73.233312463768101</v>
      </c>
      <c r="F64" s="56" t="s">
        <v>161</v>
      </c>
    </row>
    <row r="65" spans="1:6" x14ac:dyDescent="0.25">
      <c r="A65" s="49" t="s">
        <v>191</v>
      </c>
      <c r="B65" s="36">
        <v>200000</v>
      </c>
      <c r="C65" s="36">
        <v>70000</v>
      </c>
      <c r="D65" s="43">
        <v>40993</v>
      </c>
      <c r="E65" s="43">
        <f t="shared" si="3"/>
        <v>58.561428571428578</v>
      </c>
      <c r="F65" s="56"/>
    </row>
    <row r="66" spans="1:6" ht="30" x14ac:dyDescent="0.25">
      <c r="A66" s="49" t="s">
        <v>92</v>
      </c>
      <c r="B66" s="36">
        <v>50000</v>
      </c>
      <c r="C66" s="36">
        <v>50000</v>
      </c>
      <c r="D66" s="43">
        <v>5333</v>
      </c>
      <c r="E66" s="43">
        <f t="shared" si="3"/>
        <v>10.666</v>
      </c>
      <c r="F66" s="56" t="s">
        <v>162</v>
      </c>
    </row>
    <row r="67" spans="1:6" ht="30" x14ac:dyDescent="0.25">
      <c r="A67" s="49" t="s">
        <v>93</v>
      </c>
      <c r="B67" s="36">
        <v>100000</v>
      </c>
      <c r="C67" s="36">
        <v>120000</v>
      </c>
      <c r="D67" s="43">
        <v>104800</v>
      </c>
      <c r="E67" s="43">
        <v>0</v>
      </c>
      <c r="F67" s="56" t="s">
        <v>184</v>
      </c>
    </row>
    <row r="68" spans="1:6" x14ac:dyDescent="0.25">
      <c r="A68" s="49" t="s">
        <v>94</v>
      </c>
      <c r="B68" s="36">
        <v>150000</v>
      </c>
      <c r="C68" s="36">
        <v>395038</v>
      </c>
      <c r="D68" s="46">
        <v>393739</v>
      </c>
      <c r="E68" s="43">
        <f>D68/C68*100</f>
        <v>99.671170874700664</v>
      </c>
      <c r="F68" s="29"/>
    </row>
    <row r="69" spans="1:6" x14ac:dyDescent="0.25">
      <c r="A69" s="49" t="s">
        <v>95</v>
      </c>
      <c r="B69" s="36">
        <v>5000</v>
      </c>
      <c r="C69" s="36">
        <v>5000</v>
      </c>
      <c r="D69" s="43">
        <v>5000</v>
      </c>
      <c r="E69" s="43">
        <f>D69/C69*100</f>
        <v>100</v>
      </c>
      <c r="F69" s="60" t="s">
        <v>183</v>
      </c>
    </row>
    <row r="70" spans="1:6" ht="30" x14ac:dyDescent="0.25">
      <c r="A70" s="49" t="s">
        <v>218</v>
      </c>
      <c r="B70" s="36">
        <v>0</v>
      </c>
      <c r="C70" s="36">
        <v>500000</v>
      </c>
      <c r="D70" s="43">
        <v>479686.26</v>
      </c>
      <c r="E70" s="43">
        <f>D70/C70*100</f>
        <v>95.937252000000001</v>
      </c>
      <c r="F70" s="60" t="s">
        <v>234</v>
      </c>
    </row>
    <row r="71" spans="1:6" x14ac:dyDescent="0.25">
      <c r="A71" s="54"/>
      <c r="B71" s="39"/>
      <c r="C71" s="39"/>
      <c r="D71" s="45"/>
      <c r="E71" s="45"/>
      <c r="F71" s="29"/>
    </row>
    <row r="72" spans="1:6" x14ac:dyDescent="0.25">
      <c r="A72" s="23" t="s">
        <v>31</v>
      </c>
      <c r="B72" s="35">
        <f>SUM(B73:B82)</f>
        <v>37660000</v>
      </c>
      <c r="C72" s="35">
        <f>SUM(C73:C82)</f>
        <v>25470000</v>
      </c>
      <c r="D72" s="42">
        <f>SUM(D73:D82)</f>
        <v>23745232.460000001</v>
      </c>
      <c r="E72" s="42">
        <f>D72/C72*100</f>
        <v>93.228238947781705</v>
      </c>
      <c r="F72" s="32"/>
    </row>
    <row r="73" spans="1:6" ht="45" x14ac:dyDescent="0.25">
      <c r="A73" s="49" t="s">
        <v>96</v>
      </c>
      <c r="B73" s="40">
        <v>3700000</v>
      </c>
      <c r="C73" s="36">
        <v>4380000</v>
      </c>
      <c r="D73" s="43">
        <v>4294588.1900000004</v>
      </c>
      <c r="E73" s="43">
        <f>D73/C73*100</f>
        <v>98.049958675799104</v>
      </c>
      <c r="F73" s="56" t="s">
        <v>163</v>
      </c>
    </row>
    <row r="74" spans="1:6" x14ac:dyDescent="0.25">
      <c r="A74" s="49" t="s">
        <v>192</v>
      </c>
      <c r="B74" s="36">
        <v>1000000</v>
      </c>
      <c r="C74" s="36">
        <v>1300000</v>
      </c>
      <c r="D74" s="43">
        <v>1297220.67</v>
      </c>
      <c r="E74" s="43">
        <f>D74/C74*100</f>
        <v>99.786205384615386</v>
      </c>
      <c r="F74" s="56"/>
    </row>
    <row r="75" spans="1:6" x14ac:dyDescent="0.25">
      <c r="A75" s="49" t="s">
        <v>193</v>
      </c>
      <c r="B75" s="36">
        <v>3000000</v>
      </c>
      <c r="C75" s="36">
        <v>3000000</v>
      </c>
      <c r="D75" s="43">
        <v>2995681.7</v>
      </c>
      <c r="E75" s="43">
        <f>D75/C75*100</f>
        <v>99.856056666666674</v>
      </c>
      <c r="F75" s="56"/>
    </row>
    <row r="76" spans="1:6" x14ac:dyDescent="0.25">
      <c r="A76" s="49" t="s">
        <v>97</v>
      </c>
      <c r="B76" s="36">
        <v>10000</v>
      </c>
      <c r="C76" s="36">
        <v>0</v>
      </c>
      <c r="D76" s="43">
        <v>0</v>
      </c>
      <c r="E76" s="43">
        <v>0</v>
      </c>
      <c r="F76" s="56"/>
    </row>
    <row r="77" spans="1:6" x14ac:dyDescent="0.25">
      <c r="A77" s="49" t="s">
        <v>98</v>
      </c>
      <c r="B77" s="36">
        <v>1500000</v>
      </c>
      <c r="C77" s="36">
        <v>1000000</v>
      </c>
      <c r="D77" s="43">
        <v>871390</v>
      </c>
      <c r="E77" s="43">
        <f>D77/C77*100</f>
        <v>87.138999999999996</v>
      </c>
      <c r="F77" s="60"/>
    </row>
    <row r="78" spans="1:6" x14ac:dyDescent="0.25">
      <c r="A78" s="49" t="s">
        <v>121</v>
      </c>
      <c r="B78" s="36">
        <v>3000000</v>
      </c>
      <c r="C78" s="36">
        <v>0</v>
      </c>
      <c r="D78" s="43">
        <v>0</v>
      </c>
      <c r="E78" s="43">
        <v>0</v>
      </c>
      <c r="F78" s="60"/>
    </row>
    <row r="79" spans="1:6" ht="30" x14ac:dyDescent="0.25">
      <c r="A79" s="49" t="s">
        <v>147</v>
      </c>
      <c r="B79" s="36">
        <v>100000</v>
      </c>
      <c r="C79" s="36">
        <v>100000</v>
      </c>
      <c r="D79" s="43">
        <v>0</v>
      </c>
      <c r="E79" s="43">
        <v>0</v>
      </c>
      <c r="F79" s="60"/>
    </row>
    <row r="80" spans="1:6" x14ac:dyDescent="0.25">
      <c r="A80" s="49" t="s">
        <v>194</v>
      </c>
      <c r="B80" s="36">
        <v>350000</v>
      </c>
      <c r="C80" s="36">
        <v>270000</v>
      </c>
      <c r="D80" s="43">
        <v>268453.02</v>
      </c>
      <c r="E80" s="43">
        <v>0</v>
      </c>
      <c r="F80" s="56"/>
    </row>
    <row r="81" spans="1:6" x14ac:dyDescent="0.25">
      <c r="A81" s="55" t="s">
        <v>219</v>
      </c>
      <c r="B81" s="36">
        <v>13000000</v>
      </c>
      <c r="C81" s="36">
        <v>8600000</v>
      </c>
      <c r="D81" s="43">
        <v>8010371.2000000002</v>
      </c>
      <c r="E81" s="43">
        <f>D81/C81*100</f>
        <v>93.143851162790696</v>
      </c>
      <c r="F81" s="56"/>
    </row>
    <row r="82" spans="1:6" x14ac:dyDescent="0.25">
      <c r="A82" s="55" t="s">
        <v>195</v>
      </c>
      <c r="B82" s="36">
        <v>12000000</v>
      </c>
      <c r="C82" s="36">
        <v>6820000</v>
      </c>
      <c r="D82" s="43">
        <v>6007527.6799999997</v>
      </c>
      <c r="E82" s="43">
        <f>D82/C82*100</f>
        <v>88.086916129032261</v>
      </c>
      <c r="F82" s="56"/>
    </row>
    <row r="83" spans="1:6" x14ac:dyDescent="0.25">
      <c r="A83" s="8"/>
      <c r="B83" s="36"/>
      <c r="C83" s="36"/>
      <c r="D83" s="43"/>
      <c r="E83" s="43"/>
      <c r="F83" s="56"/>
    </row>
    <row r="84" spans="1:6" x14ac:dyDescent="0.25">
      <c r="A84" s="23" t="s">
        <v>32</v>
      </c>
      <c r="B84" s="35">
        <f>SUM(B85:B87)</f>
        <v>960000</v>
      </c>
      <c r="C84" s="35">
        <f>SUM(C85:C87)</f>
        <v>160000</v>
      </c>
      <c r="D84" s="42">
        <f>SUM(D85:D87)</f>
        <v>152200</v>
      </c>
      <c r="E84" s="42">
        <f>D84/C84*100</f>
        <v>95.125</v>
      </c>
      <c r="F84" s="32"/>
    </row>
    <row r="85" spans="1:6" x14ac:dyDescent="0.25">
      <c r="A85" s="49" t="s">
        <v>99</v>
      </c>
      <c r="B85" s="36">
        <v>50000</v>
      </c>
      <c r="C85" s="36">
        <v>0</v>
      </c>
      <c r="D85" s="43">
        <v>0</v>
      </c>
      <c r="E85" s="43">
        <v>0</v>
      </c>
      <c r="F85" s="56"/>
    </row>
    <row r="86" spans="1:6" x14ac:dyDescent="0.25">
      <c r="A86" s="49" t="s">
        <v>100</v>
      </c>
      <c r="B86" s="36">
        <v>10000</v>
      </c>
      <c r="C86" s="36">
        <v>0</v>
      </c>
      <c r="D86" s="43">
        <v>0</v>
      </c>
      <c r="E86" s="43">
        <v>0</v>
      </c>
      <c r="F86" s="56"/>
    </row>
    <row r="87" spans="1:6" x14ac:dyDescent="0.25">
      <c r="A87" s="49" t="s">
        <v>148</v>
      </c>
      <c r="B87" s="36">
        <v>900000</v>
      </c>
      <c r="C87" s="36">
        <v>160000</v>
      </c>
      <c r="D87" s="43">
        <v>152200</v>
      </c>
      <c r="E87" s="43">
        <f>D87/C87*100</f>
        <v>95.125</v>
      </c>
      <c r="F87" s="56"/>
    </row>
    <row r="88" spans="1:6" x14ac:dyDescent="0.25">
      <c r="A88" s="8"/>
      <c r="B88" s="36"/>
      <c r="C88" s="36"/>
      <c r="D88" s="43"/>
      <c r="E88" s="43"/>
      <c r="F88" s="29"/>
    </row>
    <row r="89" spans="1:6" x14ac:dyDescent="0.25">
      <c r="A89" s="23" t="s">
        <v>33</v>
      </c>
      <c r="B89" s="35">
        <f>SUM(B90:B90)</f>
        <v>50000</v>
      </c>
      <c r="C89" s="35">
        <f>SUM(C90:C90)</f>
        <v>50000</v>
      </c>
      <c r="D89" s="42">
        <f>SUM(D90:D90)</f>
        <v>39000</v>
      </c>
      <c r="E89" s="42">
        <f t="shared" ref="E89:E90" si="4">D89/C89*100</f>
        <v>78</v>
      </c>
      <c r="F89" s="32"/>
    </row>
    <row r="90" spans="1:6" x14ac:dyDescent="0.25">
      <c r="A90" s="49" t="s">
        <v>101</v>
      </c>
      <c r="B90" s="36">
        <v>50000</v>
      </c>
      <c r="C90" s="36">
        <v>50000</v>
      </c>
      <c r="D90" s="43">
        <v>39000</v>
      </c>
      <c r="E90" s="43">
        <f t="shared" si="4"/>
        <v>78</v>
      </c>
      <c r="F90" s="56"/>
    </row>
    <row r="91" spans="1:6" x14ac:dyDescent="0.25">
      <c r="A91" s="4"/>
      <c r="B91" s="39"/>
      <c r="C91" s="39"/>
      <c r="D91" s="45"/>
      <c r="E91" s="45"/>
      <c r="F91" s="56"/>
    </row>
    <row r="92" spans="1:6" x14ac:dyDescent="0.25">
      <c r="A92" s="23" t="s">
        <v>34</v>
      </c>
      <c r="B92" s="35">
        <f>SUM(B93+B105+B106+B107+B108+B109+B110)</f>
        <v>1063500</v>
      </c>
      <c r="C92" s="35">
        <f>SUM(C93+C105+C106+C107+C108+C109+C110+C111)</f>
        <v>1097700</v>
      </c>
      <c r="D92" s="42">
        <f>SUM(D93+D105+D106+D107+D108+D109+D110+D111)</f>
        <v>839063.52</v>
      </c>
      <c r="E92" s="42">
        <f t="shared" ref="E92:E99" si="5">D92/C92*100</f>
        <v>76.438327411861167</v>
      </c>
      <c r="F92" s="32"/>
    </row>
    <row r="93" spans="1:6" x14ac:dyDescent="0.25">
      <c r="A93" s="49" t="s">
        <v>102</v>
      </c>
      <c r="B93" s="36">
        <f>SUM(B94:B104)</f>
        <v>653500</v>
      </c>
      <c r="C93" s="36">
        <f>SUM(C94:C104)</f>
        <v>653600</v>
      </c>
      <c r="D93" s="43">
        <f>SUM(D94:D104)</f>
        <v>517369.62</v>
      </c>
      <c r="E93" s="43">
        <f t="shared" si="5"/>
        <v>79.156918604651167</v>
      </c>
      <c r="F93" s="56" t="s">
        <v>164</v>
      </c>
    </row>
    <row r="94" spans="1:6" x14ac:dyDescent="0.25">
      <c r="A94" s="52" t="s">
        <v>103</v>
      </c>
      <c r="B94" s="39">
        <v>350000</v>
      </c>
      <c r="C94" s="39">
        <v>350000</v>
      </c>
      <c r="D94" s="47">
        <v>298821</v>
      </c>
      <c r="E94" s="47">
        <f t="shared" si="5"/>
        <v>85.377428571428567</v>
      </c>
      <c r="F94" s="56"/>
    </row>
    <row r="95" spans="1:6" x14ac:dyDescent="0.25">
      <c r="A95" s="52" t="s">
        <v>104</v>
      </c>
      <c r="B95" s="39">
        <v>140000</v>
      </c>
      <c r="C95" s="39">
        <v>140000</v>
      </c>
      <c r="D95" s="47">
        <v>104896</v>
      </c>
      <c r="E95" s="47">
        <f t="shared" si="5"/>
        <v>74.925714285714278</v>
      </c>
      <c r="F95" s="56"/>
    </row>
    <row r="96" spans="1:6" x14ac:dyDescent="0.25">
      <c r="A96" s="52" t="s">
        <v>176</v>
      </c>
      <c r="B96" s="39">
        <v>10000</v>
      </c>
      <c r="C96" s="39">
        <v>10000</v>
      </c>
      <c r="D96" s="47">
        <v>0</v>
      </c>
      <c r="E96" s="47">
        <f>D96/C96*100</f>
        <v>0</v>
      </c>
      <c r="F96" s="56"/>
    </row>
    <row r="97" spans="1:6" x14ac:dyDescent="0.25">
      <c r="A97" s="52" t="s">
        <v>61</v>
      </c>
      <c r="B97" s="39">
        <v>2000</v>
      </c>
      <c r="C97" s="39">
        <v>2000</v>
      </c>
      <c r="D97" s="45">
        <v>0</v>
      </c>
      <c r="E97" s="135">
        <f t="shared" ref="E97" si="6">D97/C97*100</f>
        <v>0</v>
      </c>
      <c r="F97" s="56"/>
    </row>
    <row r="98" spans="1:6" x14ac:dyDescent="0.25">
      <c r="A98" s="52" t="s">
        <v>105</v>
      </c>
      <c r="B98" s="39">
        <v>110000</v>
      </c>
      <c r="C98" s="39">
        <v>110000</v>
      </c>
      <c r="D98" s="45">
        <v>89297.05</v>
      </c>
      <c r="E98" s="45">
        <f t="shared" si="5"/>
        <v>81.17913636363636</v>
      </c>
      <c r="F98" s="56"/>
    </row>
    <row r="99" spans="1:6" x14ac:dyDescent="0.25">
      <c r="A99" s="52" t="s">
        <v>106</v>
      </c>
      <c r="B99" s="39">
        <v>12500</v>
      </c>
      <c r="C99" s="39">
        <v>12600</v>
      </c>
      <c r="D99" s="45">
        <v>12502</v>
      </c>
      <c r="E99" s="45">
        <f t="shared" si="5"/>
        <v>99.222222222222229</v>
      </c>
      <c r="F99" s="56"/>
    </row>
    <row r="100" spans="1:6" x14ac:dyDescent="0.25">
      <c r="A100" s="52" t="s">
        <v>107</v>
      </c>
      <c r="B100" s="39">
        <v>5000</v>
      </c>
      <c r="C100" s="39">
        <v>5000</v>
      </c>
      <c r="D100" s="45">
        <v>0</v>
      </c>
      <c r="E100" s="45">
        <v>0</v>
      </c>
      <c r="F100" s="56"/>
    </row>
    <row r="101" spans="1:6" x14ac:dyDescent="0.25">
      <c r="A101" s="52" t="s">
        <v>108</v>
      </c>
      <c r="B101" s="39">
        <v>10000</v>
      </c>
      <c r="C101" s="39">
        <v>10000</v>
      </c>
      <c r="D101" s="45">
        <v>9811.09</v>
      </c>
      <c r="E101" s="45">
        <f>D101/C101*100</f>
        <v>98.110900000000001</v>
      </c>
      <c r="F101" s="56"/>
    </row>
    <row r="102" spans="1:6" x14ac:dyDescent="0.25">
      <c r="A102" s="52" t="s">
        <v>220</v>
      </c>
      <c r="B102" s="39">
        <v>0</v>
      </c>
      <c r="C102" s="39">
        <v>0</v>
      </c>
      <c r="D102" s="45">
        <v>0</v>
      </c>
      <c r="E102" s="45">
        <v>0</v>
      </c>
      <c r="F102" s="56"/>
    </row>
    <row r="103" spans="1:6" x14ac:dyDescent="0.25">
      <c r="A103" s="52" t="s">
        <v>109</v>
      </c>
      <c r="B103" s="39">
        <v>10000</v>
      </c>
      <c r="C103" s="39">
        <v>10000</v>
      </c>
      <c r="D103" s="45">
        <v>2042.48</v>
      </c>
      <c r="E103" s="45">
        <f>D103/C103*100</f>
        <v>20.424800000000001</v>
      </c>
      <c r="F103" s="56"/>
    </row>
    <row r="104" spans="1:6" x14ac:dyDescent="0.25">
      <c r="A104" s="52" t="s">
        <v>110</v>
      </c>
      <c r="B104" s="39">
        <v>4000</v>
      </c>
      <c r="C104" s="39">
        <v>4000</v>
      </c>
      <c r="D104" s="45">
        <v>0</v>
      </c>
      <c r="E104" s="45">
        <f>D104/C104*100</f>
        <v>0</v>
      </c>
      <c r="F104" s="56"/>
    </row>
    <row r="105" spans="1:6" x14ac:dyDescent="0.25">
      <c r="A105" s="55" t="s">
        <v>111</v>
      </c>
      <c r="B105" s="40">
        <v>20000</v>
      </c>
      <c r="C105" s="40">
        <v>0</v>
      </c>
      <c r="D105" s="46">
        <v>0</v>
      </c>
      <c r="E105" s="46">
        <v>0</v>
      </c>
      <c r="F105" s="56"/>
    </row>
    <row r="106" spans="1:6" ht="30" x14ac:dyDescent="0.25">
      <c r="A106" s="49" t="s">
        <v>88</v>
      </c>
      <c r="B106" s="36">
        <v>15000</v>
      </c>
      <c r="C106" s="36">
        <v>15000</v>
      </c>
      <c r="D106" s="43">
        <v>9280</v>
      </c>
      <c r="E106" s="43">
        <f t="shared" ref="E106:E111" si="7">D106/C106*100</f>
        <v>61.866666666666667</v>
      </c>
      <c r="F106" s="56" t="s">
        <v>165</v>
      </c>
    </row>
    <row r="107" spans="1:6" ht="45" x14ac:dyDescent="0.25">
      <c r="A107" s="55" t="s">
        <v>112</v>
      </c>
      <c r="B107" s="36">
        <v>220000</v>
      </c>
      <c r="C107" s="36">
        <v>220000</v>
      </c>
      <c r="D107" s="43">
        <v>138320</v>
      </c>
      <c r="E107" s="43">
        <f t="shared" si="7"/>
        <v>62.872727272727268</v>
      </c>
      <c r="F107" s="56" t="s">
        <v>166</v>
      </c>
    </row>
    <row r="108" spans="1:6" ht="30" x14ac:dyDescent="0.25">
      <c r="A108" s="49" t="s">
        <v>113</v>
      </c>
      <c r="B108" s="36">
        <v>50000</v>
      </c>
      <c r="C108" s="36">
        <v>54100</v>
      </c>
      <c r="D108" s="43">
        <v>51591</v>
      </c>
      <c r="E108" s="43">
        <f t="shared" si="7"/>
        <v>95.362292051756</v>
      </c>
      <c r="F108" s="56" t="s">
        <v>167</v>
      </c>
    </row>
    <row r="109" spans="1:6" ht="30" x14ac:dyDescent="0.25">
      <c r="A109" s="49" t="s">
        <v>114</v>
      </c>
      <c r="B109" s="36">
        <v>55000</v>
      </c>
      <c r="C109" s="36">
        <v>55000</v>
      </c>
      <c r="D109" s="43">
        <v>50502.9</v>
      </c>
      <c r="E109" s="43">
        <f t="shared" si="7"/>
        <v>91.823454545454553</v>
      </c>
      <c r="F109" s="56" t="s">
        <v>168</v>
      </c>
    </row>
    <row r="110" spans="1:6" x14ac:dyDescent="0.25">
      <c r="A110" s="49" t="s">
        <v>115</v>
      </c>
      <c r="B110" s="36">
        <v>50000</v>
      </c>
      <c r="C110" s="36">
        <v>50000</v>
      </c>
      <c r="D110" s="43">
        <v>22000</v>
      </c>
      <c r="E110" s="43">
        <f t="shared" si="7"/>
        <v>44</v>
      </c>
      <c r="F110" s="56"/>
    </row>
    <row r="111" spans="1:6" ht="30" x14ac:dyDescent="0.25">
      <c r="A111" s="49" t="s">
        <v>221</v>
      </c>
      <c r="B111" s="36">
        <v>0</v>
      </c>
      <c r="C111" s="36">
        <v>50000</v>
      </c>
      <c r="D111" s="43">
        <v>50000</v>
      </c>
      <c r="E111" s="43">
        <f t="shared" si="7"/>
        <v>100</v>
      </c>
      <c r="F111" s="56"/>
    </row>
    <row r="112" spans="1:6" x14ac:dyDescent="0.25">
      <c r="A112" s="8"/>
      <c r="B112" s="36"/>
      <c r="C112" s="36"/>
      <c r="D112" s="43"/>
      <c r="E112" s="43"/>
      <c r="F112" s="56"/>
    </row>
    <row r="113" spans="1:6" x14ac:dyDescent="0.25">
      <c r="A113" s="23" t="s">
        <v>35</v>
      </c>
      <c r="B113" s="35">
        <f>SUM(B114:B123)</f>
        <v>2302700</v>
      </c>
      <c r="C113" s="35">
        <f>SUM(C114:C123)</f>
        <v>29719200</v>
      </c>
      <c r="D113" s="42">
        <f>SUM(D114:D123)</f>
        <v>63897</v>
      </c>
      <c r="E113" s="42">
        <f>D113/C113*100</f>
        <v>0.21500242267624972</v>
      </c>
      <c r="F113" s="59"/>
    </row>
    <row r="114" spans="1:6" ht="30" x14ac:dyDescent="0.25">
      <c r="A114" s="49" t="s">
        <v>116</v>
      </c>
      <c r="B114" s="36">
        <v>100000</v>
      </c>
      <c r="C114" s="36">
        <v>100000</v>
      </c>
      <c r="D114" s="43">
        <v>63897</v>
      </c>
      <c r="E114" s="43">
        <f>D114/C114*100</f>
        <v>63.897000000000006</v>
      </c>
      <c r="F114" s="56" t="s">
        <v>169</v>
      </c>
    </row>
    <row r="115" spans="1:6" ht="30" x14ac:dyDescent="0.25">
      <c r="A115" s="49" t="s">
        <v>117</v>
      </c>
      <c r="B115" s="36">
        <v>350000</v>
      </c>
      <c r="C115" s="36">
        <v>350000</v>
      </c>
      <c r="D115" s="46">
        <v>0</v>
      </c>
      <c r="E115" s="43">
        <f>D115/C115*100</f>
        <v>0</v>
      </c>
      <c r="F115" s="56" t="s">
        <v>182</v>
      </c>
    </row>
    <row r="116" spans="1:6" x14ac:dyDescent="0.25">
      <c r="A116" s="49" t="s">
        <v>118</v>
      </c>
      <c r="B116" s="36">
        <v>122700</v>
      </c>
      <c r="C116" s="36">
        <v>144700</v>
      </c>
      <c r="D116" s="43">
        <v>0</v>
      </c>
      <c r="E116" s="43">
        <v>0</v>
      </c>
      <c r="F116" s="56"/>
    </row>
    <row r="117" spans="1:6" x14ac:dyDescent="0.25">
      <c r="A117" s="49" t="s">
        <v>119</v>
      </c>
      <c r="B117" s="36">
        <v>1680000</v>
      </c>
      <c r="C117" s="36">
        <v>23374500</v>
      </c>
      <c r="D117" s="46">
        <v>0</v>
      </c>
      <c r="E117" s="46">
        <v>0</v>
      </c>
      <c r="F117" s="56"/>
    </row>
    <row r="118" spans="1:6" ht="30" x14ac:dyDescent="0.25">
      <c r="A118" s="49" t="s">
        <v>222</v>
      </c>
      <c r="B118" s="36">
        <v>0</v>
      </c>
      <c r="C118" s="36">
        <v>30000</v>
      </c>
      <c r="D118" s="46">
        <v>0</v>
      </c>
      <c r="E118" s="46">
        <v>0</v>
      </c>
      <c r="F118" s="56"/>
    </row>
    <row r="119" spans="1:6" x14ac:dyDescent="0.25">
      <c r="A119" s="49" t="s">
        <v>196</v>
      </c>
      <c r="B119" s="36">
        <v>0</v>
      </c>
      <c r="C119" s="36">
        <v>5000000</v>
      </c>
      <c r="D119" s="46">
        <v>0</v>
      </c>
      <c r="E119" s="46">
        <v>0</v>
      </c>
      <c r="F119" s="56"/>
    </row>
    <row r="120" spans="1:6" ht="30" x14ac:dyDescent="0.25">
      <c r="A120" s="49" t="s">
        <v>223</v>
      </c>
      <c r="B120" s="36">
        <v>0</v>
      </c>
      <c r="C120" s="36">
        <v>380000</v>
      </c>
      <c r="D120" s="46">
        <v>0</v>
      </c>
      <c r="E120" s="46">
        <v>0</v>
      </c>
      <c r="F120" s="56"/>
    </row>
    <row r="121" spans="1:6" ht="30" x14ac:dyDescent="0.25">
      <c r="A121" s="49" t="s">
        <v>224</v>
      </c>
      <c r="B121" s="36">
        <v>0</v>
      </c>
      <c r="C121" s="36">
        <v>200000</v>
      </c>
      <c r="D121" s="46">
        <v>0</v>
      </c>
      <c r="E121" s="46">
        <v>0</v>
      </c>
      <c r="F121" s="56"/>
    </row>
    <row r="122" spans="1:6" ht="30" x14ac:dyDescent="0.25">
      <c r="A122" s="49" t="s">
        <v>225</v>
      </c>
      <c r="B122" s="36">
        <v>0</v>
      </c>
      <c r="C122" s="36">
        <v>90000</v>
      </c>
      <c r="D122" s="46">
        <v>0</v>
      </c>
      <c r="E122" s="46">
        <v>0</v>
      </c>
      <c r="F122" s="56"/>
    </row>
    <row r="123" spans="1:6" x14ac:dyDescent="0.25">
      <c r="A123" s="49" t="s">
        <v>120</v>
      </c>
      <c r="B123" s="36">
        <v>50000</v>
      </c>
      <c r="C123" s="36">
        <v>50000</v>
      </c>
      <c r="D123" s="46">
        <v>0</v>
      </c>
      <c r="E123" s="46">
        <v>0</v>
      </c>
      <c r="F123" s="56"/>
    </row>
    <row r="124" spans="1:6" x14ac:dyDescent="0.25">
      <c r="A124" s="55"/>
      <c r="B124" s="36"/>
      <c r="C124" s="36"/>
      <c r="D124" s="46"/>
      <c r="E124" s="46"/>
      <c r="F124" s="56"/>
    </row>
    <row r="125" spans="1:6" x14ac:dyDescent="0.25">
      <c r="A125" s="130" t="s">
        <v>177</v>
      </c>
      <c r="B125" s="35">
        <f>B126</f>
        <v>2658800</v>
      </c>
      <c r="C125" s="35">
        <f>C126</f>
        <v>2691500</v>
      </c>
      <c r="D125" s="42">
        <f>D126</f>
        <v>2691500</v>
      </c>
      <c r="E125" s="42">
        <f>D125/C125*100</f>
        <v>100</v>
      </c>
      <c r="F125" s="131"/>
    </row>
    <row r="126" spans="1:6" x14ac:dyDescent="0.25">
      <c r="A126" s="55" t="s">
        <v>178</v>
      </c>
      <c r="B126" s="36">
        <f>SUM(B127:B128)</f>
        <v>2658800</v>
      </c>
      <c r="C126" s="36">
        <f>SUM(C127:C128)</f>
        <v>2691500</v>
      </c>
      <c r="D126" s="46">
        <f>SUM(D127:D128)</f>
        <v>2691500</v>
      </c>
      <c r="E126" s="46">
        <f>D126/C126*100</f>
        <v>100</v>
      </c>
      <c r="F126" s="56"/>
    </row>
    <row r="127" spans="1:6" ht="48" customHeight="1" x14ac:dyDescent="0.25">
      <c r="A127" s="132" t="s">
        <v>179</v>
      </c>
      <c r="B127" s="133">
        <v>2658800</v>
      </c>
      <c r="C127" s="134">
        <v>2658800</v>
      </c>
      <c r="D127" s="134">
        <v>2658800</v>
      </c>
      <c r="E127" s="134">
        <f>D127/C127*100</f>
        <v>100</v>
      </c>
      <c r="F127" s="56"/>
    </row>
    <row r="128" spans="1:6" x14ac:dyDescent="0.25">
      <c r="A128" s="132" t="s">
        <v>197</v>
      </c>
      <c r="B128" s="133">
        <v>0</v>
      </c>
      <c r="C128" s="134">
        <v>32700</v>
      </c>
      <c r="D128" s="134">
        <v>32700</v>
      </c>
      <c r="E128" s="134">
        <f>D128/C128*100</f>
        <v>100</v>
      </c>
      <c r="F128" s="56"/>
    </row>
    <row r="129" spans="1:6" x14ac:dyDescent="0.25">
      <c r="A129" s="55"/>
      <c r="B129" s="36"/>
      <c r="C129" s="36"/>
      <c r="D129" s="46"/>
      <c r="E129" s="46"/>
      <c r="F129" s="56"/>
    </row>
    <row r="130" spans="1:6" x14ac:dyDescent="0.25">
      <c r="A130" s="130" t="s">
        <v>180</v>
      </c>
      <c r="B130" s="35">
        <v>455000</v>
      </c>
      <c r="C130" s="35">
        <v>455000</v>
      </c>
      <c r="D130" s="42">
        <v>450627.11</v>
      </c>
      <c r="E130" s="42">
        <f>D130/C130*100</f>
        <v>99.038925274725273</v>
      </c>
      <c r="F130" s="131"/>
    </row>
    <row r="131" spans="1:6" x14ac:dyDescent="0.25">
      <c r="A131" s="4"/>
      <c r="B131" s="39"/>
      <c r="C131" s="39"/>
      <c r="D131" s="45"/>
      <c r="E131" s="45"/>
      <c r="F131" s="56"/>
    </row>
    <row r="132" spans="1:6" x14ac:dyDescent="0.25">
      <c r="A132" s="25" t="s">
        <v>36</v>
      </c>
      <c r="B132" s="41">
        <f>SUM(B6+B19+B22+B58+B72+B84+B89+B92+B113+B125+B130)</f>
        <v>70522000</v>
      </c>
      <c r="C132" s="41">
        <f>SUM(C6+C19+C22+C58+C72+C84+C89+C92+C113+C125+C130)</f>
        <v>80651438</v>
      </c>
      <c r="D132" s="48">
        <f>SUM(D6+D19+D22+D58+D72+D84+D89+D92+D113+D125+D130)</f>
        <v>45596784.690000005</v>
      </c>
      <c r="E132" s="48">
        <f>D132/C132*100</f>
        <v>56.535612781014521</v>
      </c>
      <c r="F132" s="33"/>
    </row>
    <row r="139" spans="1:6" x14ac:dyDescent="0.25">
      <c r="E139" s="26"/>
    </row>
  </sheetData>
  <mergeCells count="3">
    <mergeCell ref="A3:F3"/>
    <mergeCell ref="A1:F1"/>
    <mergeCell ref="A2:F2"/>
  </mergeCells>
  <pageMargins left="0.70866141732283472" right="0.70866141732283472" top="0.78740157480314965" bottom="0.78740157480314965" header="0.31496062992125984" footer="0.31496062992125984"/>
  <pageSetup paperSize="9" scale="85" firstPageNumber="3" orientation="landscape" useFirstPageNumber="1" horizontalDpi="4294967295" verticalDpi="300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7"/>
  <sheetViews>
    <sheetView zoomScaleNormal="100" workbookViewId="0">
      <selection activeCell="D25" sqref="D25"/>
    </sheetView>
  </sheetViews>
  <sheetFormatPr defaultRowHeight="15" x14ac:dyDescent="0.25"/>
  <cols>
    <col min="1" max="1" width="40.7109375" customWidth="1"/>
    <col min="2" max="5" width="14" customWidth="1"/>
    <col min="6" max="6" width="54.85546875" style="27" customWidth="1"/>
  </cols>
  <sheetData>
    <row r="1" spans="1:6" ht="23.25" x14ac:dyDescent="0.35">
      <c r="A1" s="138" t="s">
        <v>206</v>
      </c>
      <c r="B1" s="138"/>
      <c r="C1" s="138"/>
      <c r="D1" s="138"/>
      <c r="E1" s="138"/>
      <c r="F1" s="138"/>
    </row>
    <row r="2" spans="1:6" ht="15.75" x14ac:dyDescent="0.25">
      <c r="A2" s="139"/>
      <c r="B2" s="139"/>
      <c r="C2" s="139"/>
      <c r="D2" s="139"/>
      <c r="E2" s="139"/>
      <c r="F2" s="139"/>
    </row>
    <row r="4" spans="1:6" s="16" customFormat="1" ht="29.25" customHeight="1" x14ac:dyDescent="0.25">
      <c r="A4" s="15"/>
      <c r="B4" s="14" t="s">
        <v>126</v>
      </c>
      <c r="C4" s="14" t="s">
        <v>207</v>
      </c>
      <c r="D4" s="14" t="s">
        <v>199</v>
      </c>
      <c r="E4" s="14" t="s">
        <v>127</v>
      </c>
      <c r="F4" s="14" t="s">
        <v>46</v>
      </c>
    </row>
    <row r="5" spans="1:6" x14ac:dyDescent="0.25">
      <c r="A5" s="6" t="s">
        <v>37</v>
      </c>
      <c r="B5" s="110">
        <f>SUM(B6:B8)</f>
        <v>640500</v>
      </c>
      <c r="C5" s="110">
        <f>SUM(C6:C8)</f>
        <v>640500</v>
      </c>
      <c r="D5" s="110">
        <f>SUM(D6:D8)</f>
        <v>868363.11</v>
      </c>
      <c r="E5" s="110">
        <f>D5/C5*100</f>
        <v>135.57581733021078</v>
      </c>
      <c r="F5" s="19"/>
    </row>
    <row r="6" spans="1:6" x14ac:dyDescent="0.25">
      <c r="A6" s="10" t="s">
        <v>208</v>
      </c>
      <c r="B6" s="111">
        <v>185000</v>
      </c>
      <c r="C6" s="111">
        <v>185000</v>
      </c>
      <c r="D6" s="112">
        <v>417705.91</v>
      </c>
      <c r="E6" s="114">
        <f>D6/C6*100</f>
        <v>225.78697837837836</v>
      </c>
      <c r="F6" s="19"/>
    </row>
    <row r="7" spans="1:6" x14ac:dyDescent="0.25">
      <c r="A7" s="10" t="s">
        <v>209</v>
      </c>
      <c r="B7" s="111">
        <v>455000</v>
      </c>
      <c r="C7" s="111">
        <v>455000</v>
      </c>
      <c r="D7" s="112">
        <v>450627.11</v>
      </c>
      <c r="E7" s="114">
        <f>D7/C7*100</f>
        <v>99.038925274725273</v>
      </c>
      <c r="F7" s="19"/>
    </row>
    <row r="8" spans="1:6" x14ac:dyDescent="0.25">
      <c r="A8" s="1" t="s">
        <v>39</v>
      </c>
      <c r="B8" s="112">
        <v>500</v>
      </c>
      <c r="C8" s="112">
        <v>500</v>
      </c>
      <c r="D8" s="112">
        <v>30.09</v>
      </c>
      <c r="E8" s="114">
        <f>D8/C8*100</f>
        <v>6.0179999999999998</v>
      </c>
      <c r="F8" s="19"/>
    </row>
    <row r="9" spans="1:6" x14ac:dyDescent="0.25">
      <c r="A9" s="1"/>
      <c r="B9" s="112"/>
      <c r="C9" s="112"/>
      <c r="D9" s="112"/>
      <c r="E9" s="112"/>
      <c r="F9" s="19"/>
    </row>
    <row r="10" spans="1:6" x14ac:dyDescent="0.25">
      <c r="A10" s="6" t="s">
        <v>38</v>
      </c>
      <c r="B10" s="113">
        <f>SUM(B11:B16)</f>
        <v>640500</v>
      </c>
      <c r="C10" s="113">
        <f>SUM(C11:C16)</f>
        <v>640500</v>
      </c>
      <c r="D10" s="113">
        <f>SUM(D11:D16)</f>
        <v>487899.6</v>
      </c>
      <c r="E10" s="110">
        <f t="shared" ref="E10:E16" si="0">D10/C10*100</f>
        <v>76.17480093676815</v>
      </c>
      <c r="F10" s="19"/>
    </row>
    <row r="11" spans="1:6" x14ac:dyDescent="0.25">
      <c r="A11" s="1" t="s">
        <v>40</v>
      </c>
      <c r="B11" s="112">
        <v>170000</v>
      </c>
      <c r="C11" s="112">
        <v>170000</v>
      </c>
      <c r="D11" s="112">
        <v>160668</v>
      </c>
      <c r="E11" s="114">
        <f t="shared" si="0"/>
        <v>94.510588235294108</v>
      </c>
      <c r="F11" s="19"/>
    </row>
    <row r="12" spans="1:6" x14ac:dyDescent="0.25">
      <c r="A12" s="1" t="s">
        <v>41</v>
      </c>
      <c r="B12" s="112">
        <v>60000</v>
      </c>
      <c r="C12" s="112">
        <v>60000</v>
      </c>
      <c r="D12" s="112">
        <v>49500</v>
      </c>
      <c r="E12" s="114">
        <f t="shared" si="0"/>
        <v>82.5</v>
      </c>
      <c r="F12" s="19"/>
    </row>
    <row r="13" spans="1:6" x14ac:dyDescent="0.25">
      <c r="A13" s="10" t="s">
        <v>42</v>
      </c>
      <c r="B13" s="112">
        <v>216000</v>
      </c>
      <c r="C13" s="112">
        <v>216000</v>
      </c>
      <c r="D13" s="112">
        <v>193200</v>
      </c>
      <c r="E13" s="114">
        <f t="shared" si="0"/>
        <v>89.444444444444443</v>
      </c>
      <c r="F13" s="19"/>
    </row>
    <row r="14" spans="1:6" x14ac:dyDescent="0.25">
      <c r="A14" s="1" t="s">
        <v>43</v>
      </c>
      <c r="B14" s="112">
        <v>90000</v>
      </c>
      <c r="C14" s="112">
        <v>90000</v>
      </c>
      <c r="D14" s="112">
        <v>84500</v>
      </c>
      <c r="E14" s="114">
        <f t="shared" si="0"/>
        <v>93.888888888888886</v>
      </c>
      <c r="F14" s="19"/>
    </row>
    <row r="15" spans="1:6" x14ac:dyDescent="0.25">
      <c r="A15" s="1" t="s">
        <v>44</v>
      </c>
      <c r="B15" s="112">
        <v>1000</v>
      </c>
      <c r="C15" s="112">
        <v>1000</v>
      </c>
      <c r="D15" s="112">
        <v>31.6</v>
      </c>
      <c r="E15" s="114">
        <f t="shared" si="0"/>
        <v>3.16</v>
      </c>
      <c r="F15" s="19"/>
    </row>
    <row r="16" spans="1:6" x14ac:dyDescent="0.25">
      <c r="A16" s="1" t="s">
        <v>45</v>
      </c>
      <c r="B16" s="112">
        <v>103500</v>
      </c>
      <c r="C16" s="112">
        <v>103500</v>
      </c>
      <c r="D16" s="112">
        <v>0</v>
      </c>
      <c r="E16" s="114">
        <f t="shared" si="0"/>
        <v>0</v>
      </c>
      <c r="F16" s="19"/>
    </row>
    <row r="17" spans="1:6" x14ac:dyDescent="0.25">
      <c r="A17" s="6" t="s">
        <v>145</v>
      </c>
      <c r="B17" s="11"/>
      <c r="C17" s="11"/>
      <c r="D17" s="62">
        <f>D5-D10</f>
        <v>380463.51</v>
      </c>
      <c r="E17" s="112"/>
      <c r="F17" s="19"/>
    </row>
  </sheetData>
  <mergeCells count="2">
    <mergeCell ref="A1:F1"/>
    <mergeCell ref="A2:F2"/>
  </mergeCells>
  <pageMargins left="0.70866141732283472" right="0.70866141732283472" top="0.78740157480314965" bottom="0.78740157480314965" header="0.31496062992125984" footer="0.31496062992125984"/>
  <pageSetup paperSize="9" scale="85" firstPageNumber="8" orientation="landscape" useFirstPageNumber="1" horizontalDpi="4294967295" verticalDpi="300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:L16"/>
  <sheetViews>
    <sheetView view="pageLayout" topLeftCell="A2" zoomScaleNormal="100" workbookViewId="0">
      <selection activeCell="F16" sqref="F16"/>
    </sheetView>
  </sheetViews>
  <sheetFormatPr defaultRowHeight="12.75" x14ac:dyDescent="0.2"/>
  <cols>
    <col min="1" max="2" width="9.140625" style="67"/>
    <col min="3" max="3" width="27.5703125" style="67" customWidth="1"/>
    <col min="4" max="4" width="16.42578125" style="67" customWidth="1"/>
    <col min="5" max="5" width="16.140625" style="67" customWidth="1"/>
    <col min="6" max="6" width="15.28515625" style="68" customWidth="1"/>
    <col min="7" max="7" width="16.140625" style="68" customWidth="1"/>
    <col min="8" max="8" width="16.28515625" style="68" customWidth="1"/>
    <col min="9" max="9" width="12.42578125" style="68" customWidth="1"/>
    <col min="10" max="11" width="9.140625" style="67"/>
    <col min="12" max="12" width="22.140625" style="67" customWidth="1"/>
    <col min="13" max="258" width="9.140625" style="67"/>
    <col min="259" max="259" width="27.5703125" style="67" customWidth="1"/>
    <col min="260" max="260" width="16.42578125" style="67" customWidth="1"/>
    <col min="261" max="261" width="16.140625" style="67" customWidth="1"/>
    <col min="262" max="262" width="15.28515625" style="67" customWidth="1"/>
    <col min="263" max="263" width="16.140625" style="67" customWidth="1"/>
    <col min="264" max="264" width="16.28515625" style="67" customWidth="1"/>
    <col min="265" max="265" width="12.42578125" style="67" customWidth="1"/>
    <col min="266" max="267" width="9.140625" style="67"/>
    <col min="268" max="268" width="22.140625" style="67" customWidth="1"/>
    <col min="269" max="514" width="9.140625" style="67"/>
    <col min="515" max="515" width="27.5703125" style="67" customWidth="1"/>
    <col min="516" max="516" width="16.42578125" style="67" customWidth="1"/>
    <col min="517" max="517" width="16.140625" style="67" customWidth="1"/>
    <col min="518" max="518" width="15.28515625" style="67" customWidth="1"/>
    <col min="519" max="519" width="16.140625" style="67" customWidth="1"/>
    <col min="520" max="520" width="16.28515625" style="67" customWidth="1"/>
    <col min="521" max="521" width="12.42578125" style="67" customWidth="1"/>
    <col min="522" max="523" width="9.140625" style="67"/>
    <col min="524" max="524" width="22.140625" style="67" customWidth="1"/>
    <col min="525" max="770" width="9.140625" style="67"/>
    <col min="771" max="771" width="27.5703125" style="67" customWidth="1"/>
    <col min="772" max="772" width="16.42578125" style="67" customWidth="1"/>
    <col min="773" max="773" width="16.140625" style="67" customWidth="1"/>
    <col min="774" max="774" width="15.28515625" style="67" customWidth="1"/>
    <col min="775" max="775" width="16.140625" style="67" customWidth="1"/>
    <col min="776" max="776" width="16.28515625" style="67" customWidth="1"/>
    <col min="777" max="777" width="12.42578125" style="67" customWidth="1"/>
    <col min="778" max="779" width="9.140625" style="67"/>
    <col min="780" max="780" width="22.140625" style="67" customWidth="1"/>
    <col min="781" max="1026" width="9.140625" style="67"/>
    <col min="1027" max="1027" width="27.5703125" style="67" customWidth="1"/>
    <col min="1028" max="1028" width="16.42578125" style="67" customWidth="1"/>
    <col min="1029" max="1029" width="16.140625" style="67" customWidth="1"/>
    <col min="1030" max="1030" width="15.28515625" style="67" customWidth="1"/>
    <col min="1031" max="1031" width="16.140625" style="67" customWidth="1"/>
    <col min="1032" max="1032" width="16.28515625" style="67" customWidth="1"/>
    <col min="1033" max="1033" width="12.42578125" style="67" customWidth="1"/>
    <col min="1034" max="1035" width="9.140625" style="67"/>
    <col min="1036" max="1036" width="22.140625" style="67" customWidth="1"/>
    <col min="1037" max="1282" width="9.140625" style="67"/>
    <col min="1283" max="1283" width="27.5703125" style="67" customWidth="1"/>
    <col min="1284" max="1284" width="16.42578125" style="67" customWidth="1"/>
    <col min="1285" max="1285" width="16.140625" style="67" customWidth="1"/>
    <col min="1286" max="1286" width="15.28515625" style="67" customWidth="1"/>
    <col min="1287" max="1287" width="16.140625" style="67" customWidth="1"/>
    <col min="1288" max="1288" width="16.28515625" style="67" customWidth="1"/>
    <col min="1289" max="1289" width="12.42578125" style="67" customWidth="1"/>
    <col min="1290" max="1291" width="9.140625" style="67"/>
    <col min="1292" max="1292" width="22.140625" style="67" customWidth="1"/>
    <col min="1293" max="1538" width="9.140625" style="67"/>
    <col min="1539" max="1539" width="27.5703125" style="67" customWidth="1"/>
    <col min="1540" max="1540" width="16.42578125" style="67" customWidth="1"/>
    <col min="1541" max="1541" width="16.140625" style="67" customWidth="1"/>
    <col min="1542" max="1542" width="15.28515625" style="67" customWidth="1"/>
    <col min="1543" max="1543" width="16.140625" style="67" customWidth="1"/>
    <col min="1544" max="1544" width="16.28515625" style="67" customWidth="1"/>
    <col min="1545" max="1545" width="12.42578125" style="67" customWidth="1"/>
    <col min="1546" max="1547" width="9.140625" style="67"/>
    <col min="1548" max="1548" width="22.140625" style="67" customWidth="1"/>
    <col min="1549" max="1794" width="9.140625" style="67"/>
    <col min="1795" max="1795" width="27.5703125" style="67" customWidth="1"/>
    <col min="1796" max="1796" width="16.42578125" style="67" customWidth="1"/>
    <col min="1797" max="1797" width="16.140625" style="67" customWidth="1"/>
    <col min="1798" max="1798" width="15.28515625" style="67" customWidth="1"/>
    <col min="1799" max="1799" width="16.140625" style="67" customWidth="1"/>
    <col min="1800" max="1800" width="16.28515625" style="67" customWidth="1"/>
    <col min="1801" max="1801" width="12.42578125" style="67" customWidth="1"/>
    <col min="1802" max="1803" width="9.140625" style="67"/>
    <col min="1804" max="1804" width="22.140625" style="67" customWidth="1"/>
    <col min="1805" max="2050" width="9.140625" style="67"/>
    <col min="2051" max="2051" width="27.5703125" style="67" customWidth="1"/>
    <col min="2052" max="2052" width="16.42578125" style="67" customWidth="1"/>
    <col min="2053" max="2053" width="16.140625" style="67" customWidth="1"/>
    <col min="2054" max="2054" width="15.28515625" style="67" customWidth="1"/>
    <col min="2055" max="2055" width="16.140625" style="67" customWidth="1"/>
    <col min="2056" max="2056" width="16.28515625" style="67" customWidth="1"/>
    <col min="2057" max="2057" width="12.42578125" style="67" customWidth="1"/>
    <col min="2058" max="2059" width="9.140625" style="67"/>
    <col min="2060" max="2060" width="22.140625" style="67" customWidth="1"/>
    <col min="2061" max="2306" width="9.140625" style="67"/>
    <col min="2307" max="2307" width="27.5703125" style="67" customWidth="1"/>
    <col min="2308" max="2308" width="16.42578125" style="67" customWidth="1"/>
    <col min="2309" max="2309" width="16.140625" style="67" customWidth="1"/>
    <col min="2310" max="2310" width="15.28515625" style="67" customWidth="1"/>
    <col min="2311" max="2311" width="16.140625" style="67" customWidth="1"/>
    <col min="2312" max="2312" width="16.28515625" style="67" customWidth="1"/>
    <col min="2313" max="2313" width="12.42578125" style="67" customWidth="1"/>
    <col min="2314" max="2315" width="9.140625" style="67"/>
    <col min="2316" max="2316" width="22.140625" style="67" customWidth="1"/>
    <col min="2317" max="2562" width="9.140625" style="67"/>
    <col min="2563" max="2563" width="27.5703125" style="67" customWidth="1"/>
    <col min="2564" max="2564" width="16.42578125" style="67" customWidth="1"/>
    <col min="2565" max="2565" width="16.140625" style="67" customWidth="1"/>
    <col min="2566" max="2566" width="15.28515625" style="67" customWidth="1"/>
    <col min="2567" max="2567" width="16.140625" style="67" customWidth="1"/>
    <col min="2568" max="2568" width="16.28515625" style="67" customWidth="1"/>
    <col min="2569" max="2569" width="12.42578125" style="67" customWidth="1"/>
    <col min="2570" max="2571" width="9.140625" style="67"/>
    <col min="2572" max="2572" width="22.140625" style="67" customWidth="1"/>
    <col min="2573" max="2818" width="9.140625" style="67"/>
    <col min="2819" max="2819" width="27.5703125" style="67" customWidth="1"/>
    <col min="2820" max="2820" width="16.42578125" style="67" customWidth="1"/>
    <col min="2821" max="2821" width="16.140625" style="67" customWidth="1"/>
    <col min="2822" max="2822" width="15.28515625" style="67" customWidth="1"/>
    <col min="2823" max="2823" width="16.140625" style="67" customWidth="1"/>
    <col min="2824" max="2824" width="16.28515625" style="67" customWidth="1"/>
    <col min="2825" max="2825" width="12.42578125" style="67" customWidth="1"/>
    <col min="2826" max="2827" width="9.140625" style="67"/>
    <col min="2828" max="2828" width="22.140625" style="67" customWidth="1"/>
    <col min="2829" max="3074" width="9.140625" style="67"/>
    <col min="3075" max="3075" width="27.5703125" style="67" customWidth="1"/>
    <col min="3076" max="3076" width="16.42578125" style="67" customWidth="1"/>
    <col min="3077" max="3077" width="16.140625" style="67" customWidth="1"/>
    <col min="3078" max="3078" width="15.28515625" style="67" customWidth="1"/>
    <col min="3079" max="3079" width="16.140625" style="67" customWidth="1"/>
    <col min="3080" max="3080" width="16.28515625" style="67" customWidth="1"/>
    <col min="3081" max="3081" width="12.42578125" style="67" customWidth="1"/>
    <col min="3082" max="3083" width="9.140625" style="67"/>
    <col min="3084" max="3084" width="22.140625" style="67" customWidth="1"/>
    <col min="3085" max="3330" width="9.140625" style="67"/>
    <col min="3331" max="3331" width="27.5703125" style="67" customWidth="1"/>
    <col min="3332" max="3332" width="16.42578125" style="67" customWidth="1"/>
    <col min="3333" max="3333" width="16.140625" style="67" customWidth="1"/>
    <col min="3334" max="3334" width="15.28515625" style="67" customWidth="1"/>
    <col min="3335" max="3335" width="16.140625" style="67" customWidth="1"/>
    <col min="3336" max="3336" width="16.28515625" style="67" customWidth="1"/>
    <col min="3337" max="3337" width="12.42578125" style="67" customWidth="1"/>
    <col min="3338" max="3339" width="9.140625" style="67"/>
    <col min="3340" max="3340" width="22.140625" style="67" customWidth="1"/>
    <col min="3341" max="3586" width="9.140625" style="67"/>
    <col min="3587" max="3587" width="27.5703125" style="67" customWidth="1"/>
    <col min="3588" max="3588" width="16.42578125" style="67" customWidth="1"/>
    <col min="3589" max="3589" width="16.140625" style="67" customWidth="1"/>
    <col min="3590" max="3590" width="15.28515625" style="67" customWidth="1"/>
    <col min="3591" max="3591" width="16.140625" style="67" customWidth="1"/>
    <col min="3592" max="3592" width="16.28515625" style="67" customWidth="1"/>
    <col min="3593" max="3593" width="12.42578125" style="67" customWidth="1"/>
    <col min="3594" max="3595" width="9.140625" style="67"/>
    <col min="3596" max="3596" width="22.140625" style="67" customWidth="1"/>
    <col min="3597" max="3842" width="9.140625" style="67"/>
    <col min="3843" max="3843" width="27.5703125" style="67" customWidth="1"/>
    <col min="3844" max="3844" width="16.42578125" style="67" customWidth="1"/>
    <col min="3845" max="3845" width="16.140625" style="67" customWidth="1"/>
    <col min="3846" max="3846" width="15.28515625" style="67" customWidth="1"/>
    <col min="3847" max="3847" width="16.140625" style="67" customWidth="1"/>
    <col min="3848" max="3848" width="16.28515625" style="67" customWidth="1"/>
    <col min="3849" max="3849" width="12.42578125" style="67" customWidth="1"/>
    <col min="3850" max="3851" width="9.140625" style="67"/>
    <col min="3852" max="3852" width="22.140625" style="67" customWidth="1"/>
    <col min="3853" max="4098" width="9.140625" style="67"/>
    <col min="4099" max="4099" width="27.5703125" style="67" customWidth="1"/>
    <col min="4100" max="4100" width="16.42578125" style="67" customWidth="1"/>
    <col min="4101" max="4101" width="16.140625" style="67" customWidth="1"/>
    <col min="4102" max="4102" width="15.28515625" style="67" customWidth="1"/>
    <col min="4103" max="4103" width="16.140625" style="67" customWidth="1"/>
    <col min="4104" max="4104" width="16.28515625" style="67" customWidth="1"/>
    <col min="4105" max="4105" width="12.42578125" style="67" customWidth="1"/>
    <col min="4106" max="4107" width="9.140625" style="67"/>
    <col min="4108" max="4108" width="22.140625" style="67" customWidth="1"/>
    <col min="4109" max="4354" width="9.140625" style="67"/>
    <col min="4355" max="4355" width="27.5703125" style="67" customWidth="1"/>
    <col min="4356" max="4356" width="16.42578125" style="67" customWidth="1"/>
    <col min="4357" max="4357" width="16.140625" style="67" customWidth="1"/>
    <col min="4358" max="4358" width="15.28515625" style="67" customWidth="1"/>
    <col min="4359" max="4359" width="16.140625" style="67" customWidth="1"/>
    <col min="4360" max="4360" width="16.28515625" style="67" customWidth="1"/>
    <col min="4361" max="4361" width="12.42578125" style="67" customWidth="1"/>
    <col min="4362" max="4363" width="9.140625" style="67"/>
    <col min="4364" max="4364" width="22.140625" style="67" customWidth="1"/>
    <col min="4365" max="4610" width="9.140625" style="67"/>
    <col min="4611" max="4611" width="27.5703125" style="67" customWidth="1"/>
    <col min="4612" max="4612" width="16.42578125" style="67" customWidth="1"/>
    <col min="4613" max="4613" width="16.140625" style="67" customWidth="1"/>
    <col min="4614" max="4614" width="15.28515625" style="67" customWidth="1"/>
    <col min="4615" max="4615" width="16.140625" style="67" customWidth="1"/>
    <col min="4616" max="4616" width="16.28515625" style="67" customWidth="1"/>
    <col min="4617" max="4617" width="12.42578125" style="67" customWidth="1"/>
    <col min="4618" max="4619" width="9.140625" style="67"/>
    <col min="4620" max="4620" width="22.140625" style="67" customWidth="1"/>
    <col min="4621" max="4866" width="9.140625" style="67"/>
    <col min="4867" max="4867" width="27.5703125" style="67" customWidth="1"/>
    <col min="4868" max="4868" width="16.42578125" style="67" customWidth="1"/>
    <col min="4869" max="4869" width="16.140625" style="67" customWidth="1"/>
    <col min="4870" max="4870" width="15.28515625" style="67" customWidth="1"/>
    <col min="4871" max="4871" width="16.140625" style="67" customWidth="1"/>
    <col min="4872" max="4872" width="16.28515625" style="67" customWidth="1"/>
    <col min="4873" max="4873" width="12.42578125" style="67" customWidth="1"/>
    <col min="4874" max="4875" width="9.140625" style="67"/>
    <col min="4876" max="4876" width="22.140625" style="67" customWidth="1"/>
    <col min="4877" max="5122" width="9.140625" style="67"/>
    <col min="5123" max="5123" width="27.5703125" style="67" customWidth="1"/>
    <col min="5124" max="5124" width="16.42578125" style="67" customWidth="1"/>
    <col min="5125" max="5125" width="16.140625" style="67" customWidth="1"/>
    <col min="5126" max="5126" width="15.28515625" style="67" customWidth="1"/>
    <col min="5127" max="5127" width="16.140625" style="67" customWidth="1"/>
    <col min="5128" max="5128" width="16.28515625" style="67" customWidth="1"/>
    <col min="5129" max="5129" width="12.42578125" style="67" customWidth="1"/>
    <col min="5130" max="5131" width="9.140625" style="67"/>
    <col min="5132" max="5132" width="22.140625" style="67" customWidth="1"/>
    <col min="5133" max="5378" width="9.140625" style="67"/>
    <col min="5379" max="5379" width="27.5703125" style="67" customWidth="1"/>
    <col min="5380" max="5380" width="16.42578125" style="67" customWidth="1"/>
    <col min="5381" max="5381" width="16.140625" style="67" customWidth="1"/>
    <col min="5382" max="5382" width="15.28515625" style="67" customWidth="1"/>
    <col min="5383" max="5383" width="16.140625" style="67" customWidth="1"/>
    <col min="5384" max="5384" width="16.28515625" style="67" customWidth="1"/>
    <col min="5385" max="5385" width="12.42578125" style="67" customWidth="1"/>
    <col min="5386" max="5387" width="9.140625" style="67"/>
    <col min="5388" max="5388" width="22.140625" style="67" customWidth="1"/>
    <col min="5389" max="5634" width="9.140625" style="67"/>
    <col min="5635" max="5635" width="27.5703125" style="67" customWidth="1"/>
    <col min="5636" max="5636" width="16.42578125" style="67" customWidth="1"/>
    <col min="5637" max="5637" width="16.140625" style="67" customWidth="1"/>
    <col min="5638" max="5638" width="15.28515625" style="67" customWidth="1"/>
    <col min="5639" max="5639" width="16.140625" style="67" customWidth="1"/>
    <col min="5640" max="5640" width="16.28515625" style="67" customWidth="1"/>
    <col min="5641" max="5641" width="12.42578125" style="67" customWidth="1"/>
    <col min="5642" max="5643" width="9.140625" style="67"/>
    <col min="5644" max="5644" width="22.140625" style="67" customWidth="1"/>
    <col min="5645" max="5890" width="9.140625" style="67"/>
    <col min="5891" max="5891" width="27.5703125" style="67" customWidth="1"/>
    <col min="5892" max="5892" width="16.42578125" style="67" customWidth="1"/>
    <col min="5893" max="5893" width="16.140625" style="67" customWidth="1"/>
    <col min="5894" max="5894" width="15.28515625" style="67" customWidth="1"/>
    <col min="5895" max="5895" width="16.140625" style="67" customWidth="1"/>
    <col min="5896" max="5896" width="16.28515625" style="67" customWidth="1"/>
    <col min="5897" max="5897" width="12.42578125" style="67" customWidth="1"/>
    <col min="5898" max="5899" width="9.140625" style="67"/>
    <col min="5900" max="5900" width="22.140625" style="67" customWidth="1"/>
    <col min="5901" max="6146" width="9.140625" style="67"/>
    <col min="6147" max="6147" width="27.5703125" style="67" customWidth="1"/>
    <col min="6148" max="6148" width="16.42578125" style="67" customWidth="1"/>
    <col min="6149" max="6149" width="16.140625" style="67" customWidth="1"/>
    <col min="6150" max="6150" width="15.28515625" style="67" customWidth="1"/>
    <col min="6151" max="6151" width="16.140625" style="67" customWidth="1"/>
    <col min="6152" max="6152" width="16.28515625" style="67" customWidth="1"/>
    <col min="6153" max="6153" width="12.42578125" style="67" customWidth="1"/>
    <col min="6154" max="6155" width="9.140625" style="67"/>
    <col min="6156" max="6156" width="22.140625" style="67" customWidth="1"/>
    <col min="6157" max="6402" width="9.140625" style="67"/>
    <col min="6403" max="6403" width="27.5703125" style="67" customWidth="1"/>
    <col min="6404" max="6404" width="16.42578125" style="67" customWidth="1"/>
    <col min="6405" max="6405" width="16.140625" style="67" customWidth="1"/>
    <col min="6406" max="6406" width="15.28515625" style="67" customWidth="1"/>
    <col min="6407" max="6407" width="16.140625" style="67" customWidth="1"/>
    <col min="6408" max="6408" width="16.28515625" style="67" customWidth="1"/>
    <col min="6409" max="6409" width="12.42578125" style="67" customWidth="1"/>
    <col min="6410" max="6411" width="9.140625" style="67"/>
    <col min="6412" max="6412" width="22.140625" style="67" customWidth="1"/>
    <col min="6413" max="6658" width="9.140625" style="67"/>
    <col min="6659" max="6659" width="27.5703125" style="67" customWidth="1"/>
    <col min="6660" max="6660" width="16.42578125" style="67" customWidth="1"/>
    <col min="6661" max="6661" width="16.140625" style="67" customWidth="1"/>
    <col min="6662" max="6662" width="15.28515625" style="67" customWidth="1"/>
    <col min="6663" max="6663" width="16.140625" style="67" customWidth="1"/>
    <col min="6664" max="6664" width="16.28515625" style="67" customWidth="1"/>
    <col min="6665" max="6665" width="12.42578125" style="67" customWidth="1"/>
    <col min="6666" max="6667" width="9.140625" style="67"/>
    <col min="6668" max="6668" width="22.140625" style="67" customWidth="1"/>
    <col min="6669" max="6914" width="9.140625" style="67"/>
    <col min="6915" max="6915" width="27.5703125" style="67" customWidth="1"/>
    <col min="6916" max="6916" width="16.42578125" style="67" customWidth="1"/>
    <col min="6917" max="6917" width="16.140625" style="67" customWidth="1"/>
    <col min="6918" max="6918" width="15.28515625" style="67" customWidth="1"/>
    <col min="6919" max="6919" width="16.140625" style="67" customWidth="1"/>
    <col min="6920" max="6920" width="16.28515625" style="67" customWidth="1"/>
    <col min="6921" max="6921" width="12.42578125" style="67" customWidth="1"/>
    <col min="6922" max="6923" width="9.140625" style="67"/>
    <col min="6924" max="6924" width="22.140625" style="67" customWidth="1"/>
    <col min="6925" max="7170" width="9.140625" style="67"/>
    <col min="7171" max="7171" width="27.5703125" style="67" customWidth="1"/>
    <col min="7172" max="7172" width="16.42578125" style="67" customWidth="1"/>
    <col min="7173" max="7173" width="16.140625" style="67" customWidth="1"/>
    <col min="7174" max="7174" width="15.28515625" style="67" customWidth="1"/>
    <col min="7175" max="7175" width="16.140625" style="67" customWidth="1"/>
    <col min="7176" max="7176" width="16.28515625" style="67" customWidth="1"/>
    <col min="7177" max="7177" width="12.42578125" style="67" customWidth="1"/>
    <col min="7178" max="7179" width="9.140625" style="67"/>
    <col min="7180" max="7180" width="22.140625" style="67" customWidth="1"/>
    <col min="7181" max="7426" width="9.140625" style="67"/>
    <col min="7427" max="7427" width="27.5703125" style="67" customWidth="1"/>
    <col min="7428" max="7428" width="16.42578125" style="67" customWidth="1"/>
    <col min="7429" max="7429" width="16.140625" style="67" customWidth="1"/>
    <col min="7430" max="7430" width="15.28515625" style="67" customWidth="1"/>
    <col min="7431" max="7431" width="16.140625" style="67" customWidth="1"/>
    <col min="7432" max="7432" width="16.28515625" style="67" customWidth="1"/>
    <col min="7433" max="7433" width="12.42578125" style="67" customWidth="1"/>
    <col min="7434" max="7435" width="9.140625" style="67"/>
    <col min="7436" max="7436" width="22.140625" style="67" customWidth="1"/>
    <col min="7437" max="7682" width="9.140625" style="67"/>
    <col min="7683" max="7683" width="27.5703125" style="67" customWidth="1"/>
    <col min="7684" max="7684" width="16.42578125" style="67" customWidth="1"/>
    <col min="7685" max="7685" width="16.140625" style="67" customWidth="1"/>
    <col min="7686" max="7686" width="15.28515625" style="67" customWidth="1"/>
    <col min="7687" max="7687" width="16.140625" style="67" customWidth="1"/>
    <col min="7688" max="7688" width="16.28515625" style="67" customWidth="1"/>
    <col min="7689" max="7689" width="12.42578125" style="67" customWidth="1"/>
    <col min="7690" max="7691" width="9.140625" style="67"/>
    <col min="7692" max="7692" width="22.140625" style="67" customWidth="1"/>
    <col min="7693" max="7938" width="9.140625" style="67"/>
    <col min="7939" max="7939" width="27.5703125" style="67" customWidth="1"/>
    <col min="7940" max="7940" width="16.42578125" style="67" customWidth="1"/>
    <col min="7941" max="7941" width="16.140625" style="67" customWidth="1"/>
    <col min="7942" max="7942" width="15.28515625" style="67" customWidth="1"/>
    <col min="7943" max="7943" width="16.140625" style="67" customWidth="1"/>
    <col min="7944" max="7944" width="16.28515625" style="67" customWidth="1"/>
    <col min="7945" max="7945" width="12.42578125" style="67" customWidth="1"/>
    <col min="7946" max="7947" width="9.140625" style="67"/>
    <col min="7948" max="7948" width="22.140625" style="67" customWidth="1"/>
    <col min="7949" max="8194" width="9.140625" style="67"/>
    <col min="8195" max="8195" width="27.5703125" style="67" customWidth="1"/>
    <col min="8196" max="8196" width="16.42578125" style="67" customWidth="1"/>
    <col min="8197" max="8197" width="16.140625" style="67" customWidth="1"/>
    <col min="8198" max="8198" width="15.28515625" style="67" customWidth="1"/>
    <col min="8199" max="8199" width="16.140625" style="67" customWidth="1"/>
    <col min="8200" max="8200" width="16.28515625" style="67" customWidth="1"/>
    <col min="8201" max="8201" width="12.42578125" style="67" customWidth="1"/>
    <col min="8202" max="8203" width="9.140625" style="67"/>
    <col min="8204" max="8204" width="22.140625" style="67" customWidth="1"/>
    <col min="8205" max="8450" width="9.140625" style="67"/>
    <col min="8451" max="8451" width="27.5703125" style="67" customWidth="1"/>
    <col min="8452" max="8452" width="16.42578125" style="67" customWidth="1"/>
    <col min="8453" max="8453" width="16.140625" style="67" customWidth="1"/>
    <col min="8454" max="8454" width="15.28515625" style="67" customWidth="1"/>
    <col min="8455" max="8455" width="16.140625" style="67" customWidth="1"/>
    <col min="8456" max="8456" width="16.28515625" style="67" customWidth="1"/>
    <col min="8457" max="8457" width="12.42578125" style="67" customWidth="1"/>
    <col min="8458" max="8459" width="9.140625" style="67"/>
    <col min="8460" max="8460" width="22.140625" style="67" customWidth="1"/>
    <col min="8461" max="8706" width="9.140625" style="67"/>
    <col min="8707" max="8707" width="27.5703125" style="67" customWidth="1"/>
    <col min="8708" max="8708" width="16.42578125" style="67" customWidth="1"/>
    <col min="8709" max="8709" width="16.140625" style="67" customWidth="1"/>
    <col min="8710" max="8710" width="15.28515625" style="67" customWidth="1"/>
    <col min="8711" max="8711" width="16.140625" style="67" customWidth="1"/>
    <col min="8712" max="8712" width="16.28515625" style="67" customWidth="1"/>
    <col min="8713" max="8713" width="12.42578125" style="67" customWidth="1"/>
    <col min="8714" max="8715" width="9.140625" style="67"/>
    <col min="8716" max="8716" width="22.140625" style="67" customWidth="1"/>
    <col min="8717" max="8962" width="9.140625" style="67"/>
    <col min="8963" max="8963" width="27.5703125" style="67" customWidth="1"/>
    <col min="8964" max="8964" width="16.42578125" style="67" customWidth="1"/>
    <col min="8965" max="8965" width="16.140625" style="67" customWidth="1"/>
    <col min="8966" max="8966" width="15.28515625" style="67" customWidth="1"/>
    <col min="8967" max="8967" width="16.140625" style="67" customWidth="1"/>
    <col min="8968" max="8968" width="16.28515625" style="67" customWidth="1"/>
    <col min="8969" max="8969" width="12.42578125" style="67" customWidth="1"/>
    <col min="8970" max="8971" width="9.140625" style="67"/>
    <col min="8972" max="8972" width="22.140625" style="67" customWidth="1"/>
    <col min="8973" max="9218" width="9.140625" style="67"/>
    <col min="9219" max="9219" width="27.5703125" style="67" customWidth="1"/>
    <col min="9220" max="9220" width="16.42578125" style="67" customWidth="1"/>
    <col min="9221" max="9221" width="16.140625" style="67" customWidth="1"/>
    <col min="9222" max="9222" width="15.28515625" style="67" customWidth="1"/>
    <col min="9223" max="9223" width="16.140625" style="67" customWidth="1"/>
    <col min="9224" max="9224" width="16.28515625" style="67" customWidth="1"/>
    <col min="9225" max="9225" width="12.42578125" style="67" customWidth="1"/>
    <col min="9226" max="9227" width="9.140625" style="67"/>
    <col min="9228" max="9228" width="22.140625" style="67" customWidth="1"/>
    <col min="9229" max="9474" width="9.140625" style="67"/>
    <col min="9475" max="9475" width="27.5703125" style="67" customWidth="1"/>
    <col min="9476" max="9476" width="16.42578125" style="67" customWidth="1"/>
    <col min="9477" max="9477" width="16.140625" style="67" customWidth="1"/>
    <col min="9478" max="9478" width="15.28515625" style="67" customWidth="1"/>
    <col min="9479" max="9479" width="16.140625" style="67" customWidth="1"/>
    <col min="9480" max="9480" width="16.28515625" style="67" customWidth="1"/>
    <col min="9481" max="9481" width="12.42578125" style="67" customWidth="1"/>
    <col min="9482" max="9483" width="9.140625" style="67"/>
    <col min="9484" max="9484" width="22.140625" style="67" customWidth="1"/>
    <col min="9485" max="9730" width="9.140625" style="67"/>
    <col min="9731" max="9731" width="27.5703125" style="67" customWidth="1"/>
    <col min="9732" max="9732" width="16.42578125" style="67" customWidth="1"/>
    <col min="9733" max="9733" width="16.140625" style="67" customWidth="1"/>
    <col min="9734" max="9734" width="15.28515625" style="67" customWidth="1"/>
    <col min="9735" max="9735" width="16.140625" style="67" customWidth="1"/>
    <col min="9736" max="9736" width="16.28515625" style="67" customWidth="1"/>
    <col min="9737" max="9737" width="12.42578125" style="67" customWidth="1"/>
    <col min="9738" max="9739" width="9.140625" style="67"/>
    <col min="9740" max="9740" width="22.140625" style="67" customWidth="1"/>
    <col min="9741" max="9986" width="9.140625" style="67"/>
    <col min="9987" max="9987" width="27.5703125" style="67" customWidth="1"/>
    <col min="9988" max="9988" width="16.42578125" style="67" customWidth="1"/>
    <col min="9989" max="9989" width="16.140625" style="67" customWidth="1"/>
    <col min="9990" max="9990" width="15.28515625" style="67" customWidth="1"/>
    <col min="9991" max="9991" width="16.140625" style="67" customWidth="1"/>
    <col min="9992" max="9992" width="16.28515625" style="67" customWidth="1"/>
    <col min="9993" max="9993" width="12.42578125" style="67" customWidth="1"/>
    <col min="9994" max="9995" width="9.140625" style="67"/>
    <col min="9996" max="9996" width="22.140625" style="67" customWidth="1"/>
    <col min="9997" max="10242" width="9.140625" style="67"/>
    <col min="10243" max="10243" width="27.5703125" style="67" customWidth="1"/>
    <col min="10244" max="10244" width="16.42578125" style="67" customWidth="1"/>
    <col min="10245" max="10245" width="16.140625" style="67" customWidth="1"/>
    <col min="10246" max="10246" width="15.28515625" style="67" customWidth="1"/>
    <col min="10247" max="10247" width="16.140625" style="67" customWidth="1"/>
    <col min="10248" max="10248" width="16.28515625" style="67" customWidth="1"/>
    <col min="10249" max="10249" width="12.42578125" style="67" customWidth="1"/>
    <col min="10250" max="10251" width="9.140625" style="67"/>
    <col min="10252" max="10252" width="22.140625" style="67" customWidth="1"/>
    <col min="10253" max="10498" width="9.140625" style="67"/>
    <col min="10499" max="10499" width="27.5703125" style="67" customWidth="1"/>
    <col min="10500" max="10500" width="16.42578125" style="67" customWidth="1"/>
    <col min="10501" max="10501" width="16.140625" style="67" customWidth="1"/>
    <col min="10502" max="10502" width="15.28515625" style="67" customWidth="1"/>
    <col min="10503" max="10503" width="16.140625" style="67" customWidth="1"/>
    <col min="10504" max="10504" width="16.28515625" style="67" customWidth="1"/>
    <col min="10505" max="10505" width="12.42578125" style="67" customWidth="1"/>
    <col min="10506" max="10507" width="9.140625" style="67"/>
    <col min="10508" max="10508" width="22.140625" style="67" customWidth="1"/>
    <col min="10509" max="10754" width="9.140625" style="67"/>
    <col min="10755" max="10755" width="27.5703125" style="67" customWidth="1"/>
    <col min="10756" max="10756" width="16.42578125" style="67" customWidth="1"/>
    <col min="10757" max="10757" width="16.140625" style="67" customWidth="1"/>
    <col min="10758" max="10758" width="15.28515625" style="67" customWidth="1"/>
    <col min="10759" max="10759" width="16.140625" style="67" customWidth="1"/>
    <col min="10760" max="10760" width="16.28515625" style="67" customWidth="1"/>
    <col min="10761" max="10761" width="12.42578125" style="67" customWidth="1"/>
    <col min="10762" max="10763" width="9.140625" style="67"/>
    <col min="10764" max="10764" width="22.140625" style="67" customWidth="1"/>
    <col min="10765" max="11010" width="9.140625" style="67"/>
    <col min="11011" max="11011" width="27.5703125" style="67" customWidth="1"/>
    <col min="11012" max="11012" width="16.42578125" style="67" customWidth="1"/>
    <col min="11013" max="11013" width="16.140625" style="67" customWidth="1"/>
    <col min="11014" max="11014" width="15.28515625" style="67" customWidth="1"/>
    <col min="11015" max="11015" width="16.140625" style="67" customWidth="1"/>
    <col min="11016" max="11016" width="16.28515625" style="67" customWidth="1"/>
    <col min="11017" max="11017" width="12.42578125" style="67" customWidth="1"/>
    <col min="11018" max="11019" width="9.140625" style="67"/>
    <col min="11020" max="11020" width="22.140625" style="67" customWidth="1"/>
    <col min="11021" max="11266" width="9.140625" style="67"/>
    <col min="11267" max="11267" width="27.5703125" style="67" customWidth="1"/>
    <col min="11268" max="11268" width="16.42578125" style="67" customWidth="1"/>
    <col min="11269" max="11269" width="16.140625" style="67" customWidth="1"/>
    <col min="11270" max="11270" width="15.28515625" style="67" customWidth="1"/>
    <col min="11271" max="11271" width="16.140625" style="67" customWidth="1"/>
    <col min="11272" max="11272" width="16.28515625" style="67" customWidth="1"/>
    <col min="11273" max="11273" width="12.42578125" style="67" customWidth="1"/>
    <col min="11274" max="11275" width="9.140625" style="67"/>
    <col min="11276" max="11276" width="22.140625" style="67" customWidth="1"/>
    <col min="11277" max="11522" width="9.140625" style="67"/>
    <col min="11523" max="11523" width="27.5703125" style="67" customWidth="1"/>
    <col min="11524" max="11524" width="16.42578125" style="67" customWidth="1"/>
    <col min="11525" max="11525" width="16.140625" style="67" customWidth="1"/>
    <col min="11526" max="11526" width="15.28515625" style="67" customWidth="1"/>
    <col min="11527" max="11527" width="16.140625" style="67" customWidth="1"/>
    <col min="11528" max="11528" width="16.28515625" style="67" customWidth="1"/>
    <col min="11529" max="11529" width="12.42578125" style="67" customWidth="1"/>
    <col min="11530" max="11531" width="9.140625" style="67"/>
    <col min="11532" max="11532" width="22.140625" style="67" customWidth="1"/>
    <col min="11533" max="11778" width="9.140625" style="67"/>
    <col min="11779" max="11779" width="27.5703125" style="67" customWidth="1"/>
    <col min="11780" max="11780" width="16.42578125" style="67" customWidth="1"/>
    <col min="11781" max="11781" width="16.140625" style="67" customWidth="1"/>
    <col min="11782" max="11782" width="15.28515625" style="67" customWidth="1"/>
    <col min="11783" max="11783" width="16.140625" style="67" customWidth="1"/>
    <col min="11784" max="11784" width="16.28515625" style="67" customWidth="1"/>
    <col min="11785" max="11785" width="12.42578125" style="67" customWidth="1"/>
    <col min="11786" max="11787" width="9.140625" style="67"/>
    <col min="11788" max="11788" width="22.140625" style="67" customWidth="1"/>
    <col min="11789" max="12034" width="9.140625" style="67"/>
    <col min="12035" max="12035" width="27.5703125" style="67" customWidth="1"/>
    <col min="12036" max="12036" width="16.42578125" style="67" customWidth="1"/>
    <col min="12037" max="12037" width="16.140625" style="67" customWidth="1"/>
    <col min="12038" max="12038" width="15.28515625" style="67" customWidth="1"/>
    <col min="12039" max="12039" width="16.140625" style="67" customWidth="1"/>
    <col min="12040" max="12040" width="16.28515625" style="67" customWidth="1"/>
    <col min="12041" max="12041" width="12.42578125" style="67" customWidth="1"/>
    <col min="12042" max="12043" width="9.140625" style="67"/>
    <col min="12044" max="12044" width="22.140625" style="67" customWidth="1"/>
    <col min="12045" max="12290" width="9.140625" style="67"/>
    <col min="12291" max="12291" width="27.5703125" style="67" customWidth="1"/>
    <col min="12292" max="12292" width="16.42578125" style="67" customWidth="1"/>
    <col min="12293" max="12293" width="16.140625" style="67" customWidth="1"/>
    <col min="12294" max="12294" width="15.28515625" style="67" customWidth="1"/>
    <col min="12295" max="12295" width="16.140625" style="67" customWidth="1"/>
    <col min="12296" max="12296" width="16.28515625" style="67" customWidth="1"/>
    <col min="12297" max="12297" width="12.42578125" style="67" customWidth="1"/>
    <col min="12298" max="12299" width="9.140625" style="67"/>
    <col min="12300" max="12300" width="22.140625" style="67" customWidth="1"/>
    <col min="12301" max="12546" width="9.140625" style="67"/>
    <col min="12547" max="12547" width="27.5703125" style="67" customWidth="1"/>
    <col min="12548" max="12548" width="16.42578125" style="67" customWidth="1"/>
    <col min="12549" max="12549" width="16.140625" style="67" customWidth="1"/>
    <col min="12550" max="12550" width="15.28515625" style="67" customWidth="1"/>
    <col min="12551" max="12551" width="16.140625" style="67" customWidth="1"/>
    <col min="12552" max="12552" width="16.28515625" style="67" customWidth="1"/>
    <col min="12553" max="12553" width="12.42578125" style="67" customWidth="1"/>
    <col min="12554" max="12555" width="9.140625" style="67"/>
    <col min="12556" max="12556" width="22.140625" style="67" customWidth="1"/>
    <col min="12557" max="12802" width="9.140625" style="67"/>
    <col min="12803" max="12803" width="27.5703125" style="67" customWidth="1"/>
    <col min="12804" max="12804" width="16.42578125" style="67" customWidth="1"/>
    <col min="12805" max="12805" width="16.140625" style="67" customWidth="1"/>
    <col min="12806" max="12806" width="15.28515625" style="67" customWidth="1"/>
    <col min="12807" max="12807" width="16.140625" style="67" customWidth="1"/>
    <col min="12808" max="12808" width="16.28515625" style="67" customWidth="1"/>
    <col min="12809" max="12809" width="12.42578125" style="67" customWidth="1"/>
    <col min="12810" max="12811" width="9.140625" style="67"/>
    <col min="12812" max="12812" width="22.140625" style="67" customWidth="1"/>
    <col min="12813" max="13058" width="9.140625" style="67"/>
    <col min="13059" max="13059" width="27.5703125" style="67" customWidth="1"/>
    <col min="13060" max="13060" width="16.42578125" style="67" customWidth="1"/>
    <col min="13061" max="13061" width="16.140625" style="67" customWidth="1"/>
    <col min="13062" max="13062" width="15.28515625" style="67" customWidth="1"/>
    <col min="13063" max="13063" width="16.140625" style="67" customWidth="1"/>
    <col min="13064" max="13064" width="16.28515625" style="67" customWidth="1"/>
    <col min="13065" max="13065" width="12.42578125" style="67" customWidth="1"/>
    <col min="13066" max="13067" width="9.140625" style="67"/>
    <col min="13068" max="13068" width="22.140625" style="67" customWidth="1"/>
    <col min="13069" max="13314" width="9.140625" style="67"/>
    <col min="13315" max="13315" width="27.5703125" style="67" customWidth="1"/>
    <col min="13316" max="13316" width="16.42578125" style="67" customWidth="1"/>
    <col min="13317" max="13317" width="16.140625" style="67" customWidth="1"/>
    <col min="13318" max="13318" width="15.28515625" style="67" customWidth="1"/>
    <col min="13319" max="13319" width="16.140625" style="67" customWidth="1"/>
    <col min="13320" max="13320" width="16.28515625" style="67" customWidth="1"/>
    <col min="13321" max="13321" width="12.42578125" style="67" customWidth="1"/>
    <col min="13322" max="13323" width="9.140625" style="67"/>
    <col min="13324" max="13324" width="22.140625" style="67" customWidth="1"/>
    <col min="13325" max="13570" width="9.140625" style="67"/>
    <col min="13571" max="13571" width="27.5703125" style="67" customWidth="1"/>
    <col min="13572" max="13572" width="16.42578125" style="67" customWidth="1"/>
    <col min="13573" max="13573" width="16.140625" style="67" customWidth="1"/>
    <col min="13574" max="13574" width="15.28515625" style="67" customWidth="1"/>
    <col min="13575" max="13575" width="16.140625" style="67" customWidth="1"/>
    <col min="13576" max="13576" width="16.28515625" style="67" customWidth="1"/>
    <col min="13577" max="13577" width="12.42578125" style="67" customWidth="1"/>
    <col min="13578" max="13579" width="9.140625" style="67"/>
    <col min="13580" max="13580" width="22.140625" style="67" customWidth="1"/>
    <col min="13581" max="13826" width="9.140625" style="67"/>
    <col min="13827" max="13827" width="27.5703125" style="67" customWidth="1"/>
    <col min="13828" max="13828" width="16.42578125" style="67" customWidth="1"/>
    <col min="13829" max="13829" width="16.140625" style="67" customWidth="1"/>
    <col min="13830" max="13830" width="15.28515625" style="67" customWidth="1"/>
    <col min="13831" max="13831" width="16.140625" style="67" customWidth="1"/>
    <col min="13832" max="13832" width="16.28515625" style="67" customWidth="1"/>
    <col min="13833" max="13833" width="12.42578125" style="67" customWidth="1"/>
    <col min="13834" max="13835" width="9.140625" style="67"/>
    <col min="13836" max="13836" width="22.140625" style="67" customWidth="1"/>
    <col min="13837" max="14082" width="9.140625" style="67"/>
    <col min="14083" max="14083" width="27.5703125" style="67" customWidth="1"/>
    <col min="14084" max="14084" width="16.42578125" style="67" customWidth="1"/>
    <col min="14085" max="14085" width="16.140625" style="67" customWidth="1"/>
    <col min="14086" max="14086" width="15.28515625" style="67" customWidth="1"/>
    <col min="14087" max="14087" width="16.140625" style="67" customWidth="1"/>
    <col min="14088" max="14088" width="16.28515625" style="67" customWidth="1"/>
    <col min="14089" max="14089" width="12.42578125" style="67" customWidth="1"/>
    <col min="14090" max="14091" width="9.140625" style="67"/>
    <col min="14092" max="14092" width="22.140625" style="67" customWidth="1"/>
    <col min="14093" max="14338" width="9.140625" style="67"/>
    <col min="14339" max="14339" width="27.5703125" style="67" customWidth="1"/>
    <col min="14340" max="14340" width="16.42578125" style="67" customWidth="1"/>
    <col min="14341" max="14341" width="16.140625" style="67" customWidth="1"/>
    <col min="14342" max="14342" width="15.28515625" style="67" customWidth="1"/>
    <col min="14343" max="14343" width="16.140625" style="67" customWidth="1"/>
    <col min="14344" max="14344" width="16.28515625" style="67" customWidth="1"/>
    <col min="14345" max="14345" width="12.42578125" style="67" customWidth="1"/>
    <col min="14346" max="14347" width="9.140625" style="67"/>
    <col min="14348" max="14348" width="22.140625" style="67" customWidth="1"/>
    <col min="14349" max="14594" width="9.140625" style="67"/>
    <col min="14595" max="14595" width="27.5703125" style="67" customWidth="1"/>
    <col min="14596" max="14596" width="16.42578125" style="67" customWidth="1"/>
    <col min="14597" max="14597" width="16.140625" style="67" customWidth="1"/>
    <col min="14598" max="14598" width="15.28515625" style="67" customWidth="1"/>
    <col min="14599" max="14599" width="16.140625" style="67" customWidth="1"/>
    <col min="14600" max="14600" width="16.28515625" style="67" customWidth="1"/>
    <col min="14601" max="14601" width="12.42578125" style="67" customWidth="1"/>
    <col min="14602" max="14603" width="9.140625" style="67"/>
    <col min="14604" max="14604" width="22.140625" style="67" customWidth="1"/>
    <col min="14605" max="14850" width="9.140625" style="67"/>
    <col min="14851" max="14851" width="27.5703125" style="67" customWidth="1"/>
    <col min="14852" max="14852" width="16.42578125" style="67" customWidth="1"/>
    <col min="14853" max="14853" width="16.140625" style="67" customWidth="1"/>
    <col min="14854" max="14854" width="15.28515625" style="67" customWidth="1"/>
    <col min="14855" max="14855" width="16.140625" style="67" customWidth="1"/>
    <col min="14856" max="14856" width="16.28515625" style="67" customWidth="1"/>
    <col min="14857" max="14857" width="12.42578125" style="67" customWidth="1"/>
    <col min="14858" max="14859" width="9.140625" style="67"/>
    <col min="14860" max="14860" width="22.140625" style="67" customWidth="1"/>
    <col min="14861" max="15106" width="9.140625" style="67"/>
    <col min="15107" max="15107" width="27.5703125" style="67" customWidth="1"/>
    <col min="15108" max="15108" width="16.42578125" style="67" customWidth="1"/>
    <col min="15109" max="15109" width="16.140625" style="67" customWidth="1"/>
    <col min="15110" max="15110" width="15.28515625" style="67" customWidth="1"/>
    <col min="15111" max="15111" width="16.140625" style="67" customWidth="1"/>
    <col min="15112" max="15112" width="16.28515625" style="67" customWidth="1"/>
    <col min="15113" max="15113" width="12.42578125" style="67" customWidth="1"/>
    <col min="15114" max="15115" width="9.140625" style="67"/>
    <col min="15116" max="15116" width="22.140625" style="67" customWidth="1"/>
    <col min="15117" max="15362" width="9.140625" style="67"/>
    <col min="15363" max="15363" width="27.5703125" style="67" customWidth="1"/>
    <col min="15364" max="15364" width="16.42578125" style="67" customWidth="1"/>
    <col min="15365" max="15365" width="16.140625" style="67" customWidth="1"/>
    <col min="15366" max="15366" width="15.28515625" style="67" customWidth="1"/>
    <col min="15367" max="15367" width="16.140625" style="67" customWidth="1"/>
    <col min="15368" max="15368" width="16.28515625" style="67" customWidth="1"/>
    <col min="15369" max="15369" width="12.42578125" style="67" customWidth="1"/>
    <col min="15370" max="15371" width="9.140625" style="67"/>
    <col min="15372" max="15372" width="22.140625" style="67" customWidth="1"/>
    <col min="15373" max="15618" width="9.140625" style="67"/>
    <col min="15619" max="15619" width="27.5703125" style="67" customWidth="1"/>
    <col min="15620" max="15620" width="16.42578125" style="67" customWidth="1"/>
    <col min="15621" max="15621" width="16.140625" style="67" customWidth="1"/>
    <col min="15622" max="15622" width="15.28515625" style="67" customWidth="1"/>
    <col min="15623" max="15623" width="16.140625" style="67" customWidth="1"/>
    <col min="15624" max="15624" width="16.28515625" style="67" customWidth="1"/>
    <col min="15625" max="15625" width="12.42578125" style="67" customWidth="1"/>
    <col min="15626" max="15627" width="9.140625" style="67"/>
    <col min="15628" max="15628" width="22.140625" style="67" customWidth="1"/>
    <col min="15629" max="15874" width="9.140625" style="67"/>
    <col min="15875" max="15875" width="27.5703125" style="67" customWidth="1"/>
    <col min="15876" max="15876" width="16.42578125" style="67" customWidth="1"/>
    <col min="15877" max="15877" width="16.140625" style="67" customWidth="1"/>
    <col min="15878" max="15878" width="15.28515625" style="67" customWidth="1"/>
    <col min="15879" max="15879" width="16.140625" style="67" customWidth="1"/>
    <col min="15880" max="15880" width="16.28515625" style="67" customWidth="1"/>
    <col min="15881" max="15881" width="12.42578125" style="67" customWidth="1"/>
    <col min="15882" max="15883" width="9.140625" style="67"/>
    <col min="15884" max="15884" width="22.140625" style="67" customWidth="1"/>
    <col min="15885" max="16130" width="9.140625" style="67"/>
    <col min="16131" max="16131" width="27.5703125" style="67" customWidth="1"/>
    <col min="16132" max="16132" width="16.42578125" style="67" customWidth="1"/>
    <col min="16133" max="16133" width="16.140625" style="67" customWidth="1"/>
    <col min="16134" max="16134" width="15.28515625" style="67" customWidth="1"/>
    <col min="16135" max="16135" width="16.140625" style="67" customWidth="1"/>
    <col min="16136" max="16136" width="16.28515625" style="67" customWidth="1"/>
    <col min="16137" max="16137" width="12.42578125" style="67" customWidth="1"/>
    <col min="16138" max="16139" width="9.140625" style="67"/>
    <col min="16140" max="16140" width="22.140625" style="67" customWidth="1"/>
    <col min="16141" max="16384" width="9.140625" style="67"/>
  </cols>
  <sheetData>
    <row r="1" spans="3:12" ht="15" x14ac:dyDescent="0.2">
      <c r="L1" s="69"/>
    </row>
    <row r="3" spans="3:12" ht="20.25" x14ac:dyDescent="0.3">
      <c r="C3" s="141" t="s">
        <v>230</v>
      </c>
      <c r="D3" s="141"/>
      <c r="E3" s="141"/>
      <c r="F3" s="141"/>
      <c r="G3" s="141"/>
    </row>
    <row r="4" spans="3:12" ht="20.25" x14ac:dyDescent="0.3">
      <c r="C4" s="141" t="s">
        <v>129</v>
      </c>
      <c r="D4" s="141"/>
      <c r="E4" s="141"/>
      <c r="F4" s="141"/>
      <c r="G4" s="141"/>
    </row>
    <row r="5" spans="3:12" ht="16.5" customHeight="1" x14ac:dyDescent="0.3">
      <c r="C5" s="70"/>
      <c r="D5" s="70"/>
      <c r="E5" s="70"/>
      <c r="F5" s="70"/>
      <c r="G5" s="70"/>
    </row>
    <row r="6" spans="3:12" ht="15.75" thickBot="1" x14ac:dyDescent="0.25">
      <c r="H6" s="71"/>
    </row>
    <row r="7" spans="3:12" ht="20.25" customHeight="1" thickBot="1" x14ac:dyDescent="0.25">
      <c r="C7" s="72" t="s">
        <v>130</v>
      </c>
      <c r="D7" s="73" t="s">
        <v>231</v>
      </c>
      <c r="E7" s="73" t="s">
        <v>131</v>
      </c>
      <c r="F7" s="74" t="s">
        <v>132</v>
      </c>
      <c r="G7" s="75" t="s">
        <v>232</v>
      </c>
    </row>
    <row r="8" spans="3:12" ht="20.25" customHeight="1" x14ac:dyDescent="0.2">
      <c r="C8" s="76" t="s">
        <v>133</v>
      </c>
      <c r="D8" s="115">
        <v>332724.55</v>
      </c>
      <c r="E8" s="115">
        <v>0</v>
      </c>
      <c r="F8" s="115">
        <v>0</v>
      </c>
      <c r="G8" s="117">
        <f t="shared" ref="G8:G16" si="0">D8+E8-F8</f>
        <v>332724.55</v>
      </c>
    </row>
    <row r="9" spans="3:12" ht="20.25" customHeight="1" x14ac:dyDescent="0.2">
      <c r="C9" s="77" t="s">
        <v>134</v>
      </c>
      <c r="D9" s="116">
        <v>2401255.83</v>
      </c>
      <c r="E9" s="116">
        <v>923920.77</v>
      </c>
      <c r="F9" s="116">
        <v>44431.77</v>
      </c>
      <c r="G9" s="117">
        <f t="shared" si="0"/>
        <v>3280744.83</v>
      </c>
    </row>
    <row r="10" spans="3:12" ht="20.25" customHeight="1" x14ac:dyDescent="0.2">
      <c r="C10" s="77" t="s">
        <v>135</v>
      </c>
      <c r="D10" s="116">
        <v>4200890.08</v>
      </c>
      <c r="E10" s="116">
        <v>252911.14</v>
      </c>
      <c r="F10" s="116">
        <v>106487.33</v>
      </c>
      <c r="G10" s="117">
        <f t="shared" si="0"/>
        <v>4347313.8899999997</v>
      </c>
    </row>
    <row r="11" spans="3:12" ht="20.25" customHeight="1" x14ac:dyDescent="0.2">
      <c r="C11" s="78" t="s">
        <v>136</v>
      </c>
      <c r="D11" s="116">
        <v>17966141.050000001</v>
      </c>
      <c r="E11" s="116">
        <v>0</v>
      </c>
      <c r="F11" s="116">
        <v>0</v>
      </c>
      <c r="G11" s="117">
        <f t="shared" si="0"/>
        <v>17966141.050000001</v>
      </c>
    </row>
    <row r="12" spans="3:12" ht="20.25" customHeight="1" x14ac:dyDescent="0.2">
      <c r="C12" s="77" t="s">
        <v>137</v>
      </c>
      <c r="D12" s="116">
        <v>6677.9</v>
      </c>
      <c r="E12" s="116">
        <v>6301.71</v>
      </c>
      <c r="F12" s="116">
        <v>6677.9</v>
      </c>
      <c r="G12" s="117">
        <f t="shared" si="0"/>
        <v>6301.7100000000009</v>
      </c>
    </row>
    <row r="13" spans="3:12" ht="20.25" customHeight="1" x14ac:dyDescent="0.2">
      <c r="C13" s="76" t="s">
        <v>138</v>
      </c>
      <c r="D13" s="115">
        <v>0</v>
      </c>
      <c r="E13" s="115">
        <v>50832</v>
      </c>
      <c r="F13" s="115">
        <v>50832</v>
      </c>
      <c r="G13" s="117">
        <f t="shared" si="0"/>
        <v>0</v>
      </c>
    </row>
    <row r="14" spans="3:12" ht="20.25" customHeight="1" x14ac:dyDescent="0.2">
      <c r="C14" s="79" t="s">
        <v>139</v>
      </c>
      <c r="D14" s="118">
        <v>513117.28</v>
      </c>
      <c r="E14" s="118">
        <v>12145.41</v>
      </c>
      <c r="F14" s="118">
        <v>20544.22</v>
      </c>
      <c r="G14" s="117">
        <f t="shared" si="0"/>
        <v>504718.47000000009</v>
      </c>
    </row>
    <row r="15" spans="3:12" ht="20.25" customHeight="1" x14ac:dyDescent="0.2">
      <c r="C15" s="78" t="s">
        <v>170</v>
      </c>
      <c r="D15" s="116">
        <v>503084.16</v>
      </c>
      <c r="E15" s="116">
        <v>0</v>
      </c>
      <c r="F15" s="116">
        <v>0</v>
      </c>
      <c r="G15" s="117">
        <f t="shared" si="0"/>
        <v>503084.16</v>
      </c>
    </row>
    <row r="16" spans="3:12" ht="20.25" customHeight="1" thickBot="1" x14ac:dyDescent="0.25">
      <c r="C16" s="80" t="s">
        <v>171</v>
      </c>
      <c r="D16" s="119">
        <v>364753.19</v>
      </c>
      <c r="E16" s="119">
        <v>594070.18000000005</v>
      </c>
      <c r="F16" s="119">
        <v>364753.19</v>
      </c>
      <c r="G16" s="117">
        <f t="shared" si="0"/>
        <v>594070.18000000017</v>
      </c>
    </row>
  </sheetData>
  <mergeCells count="2">
    <mergeCell ref="C3:G3"/>
    <mergeCell ref="C4:G4"/>
  </mergeCells>
  <pageMargins left="0.78740157480314965" right="0.78740157480314965" top="0.98425196850393704" bottom="0.98425196850393704" header="0.51181102362204722" footer="0.51181102362204722"/>
  <pageSetup paperSize="9" firstPageNumber="9" orientation="landscape" useFirstPageNumber="1" horizontalDpi="4294967295" verticalDpi="300" r:id="rId1"/>
  <headerFooter alignWithMargins="0">
    <oddHeader xml:space="preserve">&amp;C&amp;"Arial CE,Tučné"&amp;12Městský obvod Pardubice VI
</oddHeader>
    <oddFooter>&amp;C9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4:L28"/>
  <sheetViews>
    <sheetView view="pageLayout" topLeftCell="A2" zoomScaleNormal="100" workbookViewId="0">
      <selection activeCell="C18" sqref="C18"/>
    </sheetView>
  </sheetViews>
  <sheetFormatPr defaultRowHeight="12.75" x14ac:dyDescent="0.2"/>
  <cols>
    <col min="1" max="2" width="9.140625" style="67"/>
    <col min="3" max="3" width="53.28515625" style="67" customWidth="1"/>
    <col min="4" max="4" width="16.85546875" style="67" customWidth="1"/>
    <col min="5" max="5" width="9.140625" style="67"/>
    <col min="6" max="6" width="0.140625" style="67" customWidth="1"/>
    <col min="7" max="258" width="9.140625" style="67"/>
    <col min="259" max="259" width="53.28515625" style="67" customWidth="1"/>
    <col min="260" max="260" width="16.85546875" style="67" customWidth="1"/>
    <col min="261" max="261" width="9.140625" style="67"/>
    <col min="262" max="262" width="0.140625" style="67" customWidth="1"/>
    <col min="263" max="514" width="9.140625" style="67"/>
    <col min="515" max="515" width="53.28515625" style="67" customWidth="1"/>
    <col min="516" max="516" width="16.85546875" style="67" customWidth="1"/>
    <col min="517" max="517" width="9.140625" style="67"/>
    <col min="518" max="518" width="0.140625" style="67" customWidth="1"/>
    <col min="519" max="770" width="9.140625" style="67"/>
    <col min="771" max="771" width="53.28515625" style="67" customWidth="1"/>
    <col min="772" max="772" width="16.85546875" style="67" customWidth="1"/>
    <col min="773" max="773" width="9.140625" style="67"/>
    <col min="774" max="774" width="0.140625" style="67" customWidth="1"/>
    <col min="775" max="1026" width="9.140625" style="67"/>
    <col min="1027" max="1027" width="53.28515625" style="67" customWidth="1"/>
    <col min="1028" max="1028" width="16.85546875" style="67" customWidth="1"/>
    <col min="1029" max="1029" width="9.140625" style="67"/>
    <col min="1030" max="1030" width="0.140625" style="67" customWidth="1"/>
    <col min="1031" max="1282" width="9.140625" style="67"/>
    <col min="1283" max="1283" width="53.28515625" style="67" customWidth="1"/>
    <col min="1284" max="1284" width="16.85546875" style="67" customWidth="1"/>
    <col min="1285" max="1285" width="9.140625" style="67"/>
    <col min="1286" max="1286" width="0.140625" style="67" customWidth="1"/>
    <col min="1287" max="1538" width="9.140625" style="67"/>
    <col min="1539" max="1539" width="53.28515625" style="67" customWidth="1"/>
    <col min="1540" max="1540" width="16.85546875" style="67" customWidth="1"/>
    <col min="1541" max="1541" width="9.140625" style="67"/>
    <col min="1542" max="1542" width="0.140625" style="67" customWidth="1"/>
    <col min="1543" max="1794" width="9.140625" style="67"/>
    <col min="1795" max="1795" width="53.28515625" style="67" customWidth="1"/>
    <col min="1796" max="1796" width="16.85546875" style="67" customWidth="1"/>
    <col min="1797" max="1797" width="9.140625" style="67"/>
    <col min="1798" max="1798" width="0.140625" style="67" customWidth="1"/>
    <col min="1799" max="2050" width="9.140625" style="67"/>
    <col min="2051" max="2051" width="53.28515625" style="67" customWidth="1"/>
    <col min="2052" max="2052" width="16.85546875" style="67" customWidth="1"/>
    <col min="2053" max="2053" width="9.140625" style="67"/>
    <col min="2054" max="2054" width="0.140625" style="67" customWidth="1"/>
    <col min="2055" max="2306" width="9.140625" style="67"/>
    <col min="2307" max="2307" width="53.28515625" style="67" customWidth="1"/>
    <col min="2308" max="2308" width="16.85546875" style="67" customWidth="1"/>
    <col min="2309" max="2309" width="9.140625" style="67"/>
    <col min="2310" max="2310" width="0.140625" style="67" customWidth="1"/>
    <col min="2311" max="2562" width="9.140625" style="67"/>
    <col min="2563" max="2563" width="53.28515625" style="67" customWidth="1"/>
    <col min="2564" max="2564" width="16.85546875" style="67" customWidth="1"/>
    <col min="2565" max="2565" width="9.140625" style="67"/>
    <col min="2566" max="2566" width="0.140625" style="67" customWidth="1"/>
    <col min="2567" max="2818" width="9.140625" style="67"/>
    <col min="2819" max="2819" width="53.28515625" style="67" customWidth="1"/>
    <col min="2820" max="2820" width="16.85546875" style="67" customWidth="1"/>
    <col min="2821" max="2821" width="9.140625" style="67"/>
    <col min="2822" max="2822" width="0.140625" style="67" customWidth="1"/>
    <col min="2823" max="3074" width="9.140625" style="67"/>
    <col min="3075" max="3075" width="53.28515625" style="67" customWidth="1"/>
    <col min="3076" max="3076" width="16.85546875" style="67" customWidth="1"/>
    <col min="3077" max="3077" width="9.140625" style="67"/>
    <col min="3078" max="3078" width="0.140625" style="67" customWidth="1"/>
    <col min="3079" max="3330" width="9.140625" style="67"/>
    <col min="3331" max="3331" width="53.28515625" style="67" customWidth="1"/>
    <col min="3332" max="3332" width="16.85546875" style="67" customWidth="1"/>
    <col min="3333" max="3333" width="9.140625" style="67"/>
    <col min="3334" max="3334" width="0.140625" style="67" customWidth="1"/>
    <col min="3335" max="3586" width="9.140625" style="67"/>
    <col min="3587" max="3587" width="53.28515625" style="67" customWidth="1"/>
    <col min="3588" max="3588" width="16.85546875" style="67" customWidth="1"/>
    <col min="3589" max="3589" width="9.140625" style="67"/>
    <col min="3590" max="3590" width="0.140625" style="67" customWidth="1"/>
    <col min="3591" max="3842" width="9.140625" style="67"/>
    <col min="3843" max="3843" width="53.28515625" style="67" customWidth="1"/>
    <col min="3844" max="3844" width="16.85546875" style="67" customWidth="1"/>
    <col min="3845" max="3845" width="9.140625" style="67"/>
    <col min="3846" max="3846" width="0.140625" style="67" customWidth="1"/>
    <col min="3847" max="4098" width="9.140625" style="67"/>
    <col min="4099" max="4099" width="53.28515625" style="67" customWidth="1"/>
    <col min="4100" max="4100" width="16.85546875" style="67" customWidth="1"/>
    <col min="4101" max="4101" width="9.140625" style="67"/>
    <col min="4102" max="4102" width="0.140625" style="67" customWidth="1"/>
    <col min="4103" max="4354" width="9.140625" style="67"/>
    <col min="4355" max="4355" width="53.28515625" style="67" customWidth="1"/>
    <col min="4356" max="4356" width="16.85546875" style="67" customWidth="1"/>
    <col min="4357" max="4357" width="9.140625" style="67"/>
    <col min="4358" max="4358" width="0.140625" style="67" customWidth="1"/>
    <col min="4359" max="4610" width="9.140625" style="67"/>
    <col min="4611" max="4611" width="53.28515625" style="67" customWidth="1"/>
    <col min="4612" max="4612" width="16.85546875" style="67" customWidth="1"/>
    <col min="4613" max="4613" width="9.140625" style="67"/>
    <col min="4614" max="4614" width="0.140625" style="67" customWidth="1"/>
    <col min="4615" max="4866" width="9.140625" style="67"/>
    <col min="4867" max="4867" width="53.28515625" style="67" customWidth="1"/>
    <col min="4868" max="4868" width="16.85546875" style="67" customWidth="1"/>
    <col min="4869" max="4869" width="9.140625" style="67"/>
    <col min="4870" max="4870" width="0.140625" style="67" customWidth="1"/>
    <col min="4871" max="5122" width="9.140625" style="67"/>
    <col min="5123" max="5123" width="53.28515625" style="67" customWidth="1"/>
    <col min="5124" max="5124" width="16.85546875" style="67" customWidth="1"/>
    <col min="5125" max="5125" width="9.140625" style="67"/>
    <col min="5126" max="5126" width="0.140625" style="67" customWidth="1"/>
    <col min="5127" max="5378" width="9.140625" style="67"/>
    <col min="5379" max="5379" width="53.28515625" style="67" customWidth="1"/>
    <col min="5380" max="5380" width="16.85546875" style="67" customWidth="1"/>
    <col min="5381" max="5381" width="9.140625" style="67"/>
    <col min="5382" max="5382" width="0.140625" style="67" customWidth="1"/>
    <col min="5383" max="5634" width="9.140625" style="67"/>
    <col min="5635" max="5635" width="53.28515625" style="67" customWidth="1"/>
    <col min="5636" max="5636" width="16.85546875" style="67" customWidth="1"/>
    <col min="5637" max="5637" width="9.140625" style="67"/>
    <col min="5638" max="5638" width="0.140625" style="67" customWidth="1"/>
    <col min="5639" max="5890" width="9.140625" style="67"/>
    <col min="5891" max="5891" width="53.28515625" style="67" customWidth="1"/>
    <col min="5892" max="5892" width="16.85546875" style="67" customWidth="1"/>
    <col min="5893" max="5893" width="9.140625" style="67"/>
    <col min="5894" max="5894" width="0.140625" style="67" customWidth="1"/>
    <col min="5895" max="6146" width="9.140625" style="67"/>
    <col min="6147" max="6147" width="53.28515625" style="67" customWidth="1"/>
    <col min="6148" max="6148" width="16.85546875" style="67" customWidth="1"/>
    <col min="6149" max="6149" width="9.140625" style="67"/>
    <col min="6150" max="6150" width="0.140625" style="67" customWidth="1"/>
    <col min="6151" max="6402" width="9.140625" style="67"/>
    <col min="6403" max="6403" width="53.28515625" style="67" customWidth="1"/>
    <col min="6404" max="6404" width="16.85546875" style="67" customWidth="1"/>
    <col min="6405" max="6405" width="9.140625" style="67"/>
    <col min="6406" max="6406" width="0.140625" style="67" customWidth="1"/>
    <col min="6407" max="6658" width="9.140625" style="67"/>
    <col min="6659" max="6659" width="53.28515625" style="67" customWidth="1"/>
    <col min="6660" max="6660" width="16.85546875" style="67" customWidth="1"/>
    <col min="6661" max="6661" width="9.140625" style="67"/>
    <col min="6662" max="6662" width="0.140625" style="67" customWidth="1"/>
    <col min="6663" max="6914" width="9.140625" style="67"/>
    <col min="6915" max="6915" width="53.28515625" style="67" customWidth="1"/>
    <col min="6916" max="6916" width="16.85546875" style="67" customWidth="1"/>
    <col min="6917" max="6917" width="9.140625" style="67"/>
    <col min="6918" max="6918" width="0.140625" style="67" customWidth="1"/>
    <col min="6919" max="7170" width="9.140625" style="67"/>
    <col min="7171" max="7171" width="53.28515625" style="67" customWidth="1"/>
    <col min="7172" max="7172" width="16.85546875" style="67" customWidth="1"/>
    <col min="7173" max="7173" width="9.140625" style="67"/>
    <col min="7174" max="7174" width="0.140625" style="67" customWidth="1"/>
    <col min="7175" max="7426" width="9.140625" style="67"/>
    <col min="7427" max="7427" width="53.28515625" style="67" customWidth="1"/>
    <col min="7428" max="7428" width="16.85546875" style="67" customWidth="1"/>
    <col min="7429" max="7429" width="9.140625" style="67"/>
    <col min="7430" max="7430" width="0.140625" style="67" customWidth="1"/>
    <col min="7431" max="7682" width="9.140625" style="67"/>
    <col min="7683" max="7683" width="53.28515625" style="67" customWidth="1"/>
    <col min="7684" max="7684" width="16.85546875" style="67" customWidth="1"/>
    <col min="7685" max="7685" width="9.140625" style="67"/>
    <col min="7686" max="7686" width="0.140625" style="67" customWidth="1"/>
    <col min="7687" max="7938" width="9.140625" style="67"/>
    <col min="7939" max="7939" width="53.28515625" style="67" customWidth="1"/>
    <col min="7940" max="7940" width="16.85546875" style="67" customWidth="1"/>
    <col min="7941" max="7941" width="9.140625" style="67"/>
    <col min="7942" max="7942" width="0.140625" style="67" customWidth="1"/>
    <col min="7943" max="8194" width="9.140625" style="67"/>
    <col min="8195" max="8195" width="53.28515625" style="67" customWidth="1"/>
    <col min="8196" max="8196" width="16.85546875" style="67" customWidth="1"/>
    <col min="8197" max="8197" width="9.140625" style="67"/>
    <col min="8198" max="8198" width="0.140625" style="67" customWidth="1"/>
    <col min="8199" max="8450" width="9.140625" style="67"/>
    <col min="8451" max="8451" width="53.28515625" style="67" customWidth="1"/>
    <col min="8452" max="8452" width="16.85546875" style="67" customWidth="1"/>
    <col min="8453" max="8453" width="9.140625" style="67"/>
    <col min="8454" max="8454" width="0.140625" style="67" customWidth="1"/>
    <col min="8455" max="8706" width="9.140625" style="67"/>
    <col min="8707" max="8707" width="53.28515625" style="67" customWidth="1"/>
    <col min="8708" max="8708" width="16.85546875" style="67" customWidth="1"/>
    <col min="8709" max="8709" width="9.140625" style="67"/>
    <col min="8710" max="8710" width="0.140625" style="67" customWidth="1"/>
    <col min="8711" max="8962" width="9.140625" style="67"/>
    <col min="8963" max="8963" width="53.28515625" style="67" customWidth="1"/>
    <col min="8964" max="8964" width="16.85546875" style="67" customWidth="1"/>
    <col min="8965" max="8965" width="9.140625" style="67"/>
    <col min="8966" max="8966" width="0.140625" style="67" customWidth="1"/>
    <col min="8967" max="9218" width="9.140625" style="67"/>
    <col min="9219" max="9219" width="53.28515625" style="67" customWidth="1"/>
    <col min="9220" max="9220" width="16.85546875" style="67" customWidth="1"/>
    <col min="9221" max="9221" width="9.140625" style="67"/>
    <col min="9222" max="9222" width="0.140625" style="67" customWidth="1"/>
    <col min="9223" max="9474" width="9.140625" style="67"/>
    <col min="9475" max="9475" width="53.28515625" style="67" customWidth="1"/>
    <col min="9476" max="9476" width="16.85546875" style="67" customWidth="1"/>
    <col min="9477" max="9477" width="9.140625" style="67"/>
    <col min="9478" max="9478" width="0.140625" style="67" customWidth="1"/>
    <col min="9479" max="9730" width="9.140625" style="67"/>
    <col min="9731" max="9731" width="53.28515625" style="67" customWidth="1"/>
    <col min="9732" max="9732" width="16.85546875" style="67" customWidth="1"/>
    <col min="9733" max="9733" width="9.140625" style="67"/>
    <col min="9734" max="9734" width="0.140625" style="67" customWidth="1"/>
    <col min="9735" max="9986" width="9.140625" style="67"/>
    <col min="9987" max="9987" width="53.28515625" style="67" customWidth="1"/>
    <col min="9988" max="9988" width="16.85546875" style="67" customWidth="1"/>
    <col min="9989" max="9989" width="9.140625" style="67"/>
    <col min="9990" max="9990" width="0.140625" style="67" customWidth="1"/>
    <col min="9991" max="10242" width="9.140625" style="67"/>
    <col min="10243" max="10243" width="53.28515625" style="67" customWidth="1"/>
    <col min="10244" max="10244" width="16.85546875" style="67" customWidth="1"/>
    <col min="10245" max="10245" width="9.140625" style="67"/>
    <col min="10246" max="10246" width="0.140625" style="67" customWidth="1"/>
    <col min="10247" max="10498" width="9.140625" style="67"/>
    <col min="10499" max="10499" width="53.28515625" style="67" customWidth="1"/>
    <col min="10500" max="10500" width="16.85546875" style="67" customWidth="1"/>
    <col min="10501" max="10501" width="9.140625" style="67"/>
    <col min="10502" max="10502" width="0.140625" style="67" customWidth="1"/>
    <col min="10503" max="10754" width="9.140625" style="67"/>
    <col min="10755" max="10755" width="53.28515625" style="67" customWidth="1"/>
    <col min="10756" max="10756" width="16.85546875" style="67" customWidth="1"/>
    <col min="10757" max="10757" width="9.140625" style="67"/>
    <col min="10758" max="10758" width="0.140625" style="67" customWidth="1"/>
    <col min="10759" max="11010" width="9.140625" style="67"/>
    <col min="11011" max="11011" width="53.28515625" style="67" customWidth="1"/>
    <col min="11012" max="11012" width="16.85546875" style="67" customWidth="1"/>
    <col min="11013" max="11013" width="9.140625" style="67"/>
    <col min="11014" max="11014" width="0.140625" style="67" customWidth="1"/>
    <col min="11015" max="11266" width="9.140625" style="67"/>
    <col min="11267" max="11267" width="53.28515625" style="67" customWidth="1"/>
    <col min="11268" max="11268" width="16.85546875" style="67" customWidth="1"/>
    <col min="11269" max="11269" width="9.140625" style="67"/>
    <col min="11270" max="11270" width="0.140625" style="67" customWidth="1"/>
    <col min="11271" max="11522" width="9.140625" style="67"/>
    <col min="11523" max="11523" width="53.28515625" style="67" customWidth="1"/>
    <col min="11524" max="11524" width="16.85546875" style="67" customWidth="1"/>
    <col min="11525" max="11525" width="9.140625" style="67"/>
    <col min="11526" max="11526" width="0.140625" style="67" customWidth="1"/>
    <col min="11527" max="11778" width="9.140625" style="67"/>
    <col min="11779" max="11779" width="53.28515625" style="67" customWidth="1"/>
    <col min="11780" max="11780" width="16.85546875" style="67" customWidth="1"/>
    <col min="11781" max="11781" width="9.140625" style="67"/>
    <col min="11782" max="11782" width="0.140625" style="67" customWidth="1"/>
    <col min="11783" max="12034" width="9.140625" style="67"/>
    <col min="12035" max="12035" width="53.28515625" style="67" customWidth="1"/>
    <col min="12036" max="12036" width="16.85546875" style="67" customWidth="1"/>
    <col min="12037" max="12037" width="9.140625" style="67"/>
    <col min="12038" max="12038" width="0.140625" style="67" customWidth="1"/>
    <col min="12039" max="12290" width="9.140625" style="67"/>
    <col min="12291" max="12291" width="53.28515625" style="67" customWidth="1"/>
    <col min="12292" max="12292" width="16.85546875" style="67" customWidth="1"/>
    <col min="12293" max="12293" width="9.140625" style="67"/>
    <col min="12294" max="12294" width="0.140625" style="67" customWidth="1"/>
    <col min="12295" max="12546" width="9.140625" style="67"/>
    <col min="12547" max="12547" width="53.28515625" style="67" customWidth="1"/>
    <col min="12548" max="12548" width="16.85546875" style="67" customWidth="1"/>
    <col min="12549" max="12549" width="9.140625" style="67"/>
    <col min="12550" max="12550" width="0.140625" style="67" customWidth="1"/>
    <col min="12551" max="12802" width="9.140625" style="67"/>
    <col min="12803" max="12803" width="53.28515625" style="67" customWidth="1"/>
    <col min="12804" max="12804" width="16.85546875" style="67" customWidth="1"/>
    <col min="12805" max="12805" width="9.140625" style="67"/>
    <col min="12806" max="12806" width="0.140625" style="67" customWidth="1"/>
    <col min="12807" max="13058" width="9.140625" style="67"/>
    <col min="13059" max="13059" width="53.28515625" style="67" customWidth="1"/>
    <col min="13060" max="13060" width="16.85546875" style="67" customWidth="1"/>
    <col min="13061" max="13061" width="9.140625" style="67"/>
    <col min="13062" max="13062" width="0.140625" style="67" customWidth="1"/>
    <col min="13063" max="13314" width="9.140625" style="67"/>
    <col min="13315" max="13315" width="53.28515625" style="67" customWidth="1"/>
    <col min="13316" max="13316" width="16.85546875" style="67" customWidth="1"/>
    <col min="13317" max="13317" width="9.140625" style="67"/>
    <col min="13318" max="13318" width="0.140625" style="67" customWidth="1"/>
    <col min="13319" max="13570" width="9.140625" style="67"/>
    <col min="13571" max="13571" width="53.28515625" style="67" customWidth="1"/>
    <col min="13572" max="13572" width="16.85546875" style="67" customWidth="1"/>
    <col min="13573" max="13573" width="9.140625" style="67"/>
    <col min="13574" max="13574" width="0.140625" style="67" customWidth="1"/>
    <col min="13575" max="13826" width="9.140625" style="67"/>
    <col min="13827" max="13827" width="53.28515625" style="67" customWidth="1"/>
    <col min="13828" max="13828" width="16.85546875" style="67" customWidth="1"/>
    <col min="13829" max="13829" width="9.140625" style="67"/>
    <col min="13830" max="13830" width="0.140625" style="67" customWidth="1"/>
    <col min="13831" max="14082" width="9.140625" style="67"/>
    <col min="14083" max="14083" width="53.28515625" style="67" customWidth="1"/>
    <col min="14084" max="14084" width="16.85546875" style="67" customWidth="1"/>
    <col min="14085" max="14085" width="9.140625" style="67"/>
    <col min="14086" max="14086" width="0.140625" style="67" customWidth="1"/>
    <col min="14087" max="14338" width="9.140625" style="67"/>
    <col min="14339" max="14339" width="53.28515625" style="67" customWidth="1"/>
    <col min="14340" max="14340" width="16.85546875" style="67" customWidth="1"/>
    <col min="14341" max="14341" width="9.140625" style="67"/>
    <col min="14342" max="14342" width="0.140625" style="67" customWidth="1"/>
    <col min="14343" max="14594" width="9.140625" style="67"/>
    <col min="14595" max="14595" width="53.28515625" style="67" customWidth="1"/>
    <col min="14596" max="14596" width="16.85546875" style="67" customWidth="1"/>
    <col min="14597" max="14597" width="9.140625" style="67"/>
    <col min="14598" max="14598" width="0.140625" style="67" customWidth="1"/>
    <col min="14599" max="14850" width="9.140625" style="67"/>
    <col min="14851" max="14851" width="53.28515625" style="67" customWidth="1"/>
    <col min="14852" max="14852" width="16.85546875" style="67" customWidth="1"/>
    <col min="14853" max="14853" width="9.140625" style="67"/>
    <col min="14854" max="14854" width="0.140625" style="67" customWidth="1"/>
    <col min="14855" max="15106" width="9.140625" style="67"/>
    <col min="15107" max="15107" width="53.28515625" style="67" customWidth="1"/>
    <col min="15108" max="15108" width="16.85546875" style="67" customWidth="1"/>
    <col min="15109" max="15109" width="9.140625" style="67"/>
    <col min="15110" max="15110" width="0.140625" style="67" customWidth="1"/>
    <col min="15111" max="15362" width="9.140625" style="67"/>
    <col min="15363" max="15363" width="53.28515625" style="67" customWidth="1"/>
    <col min="15364" max="15364" width="16.85546875" style="67" customWidth="1"/>
    <col min="15365" max="15365" width="9.140625" style="67"/>
    <col min="15366" max="15366" width="0.140625" style="67" customWidth="1"/>
    <col min="15367" max="15618" width="9.140625" style="67"/>
    <col min="15619" max="15619" width="53.28515625" style="67" customWidth="1"/>
    <col min="15620" max="15620" width="16.85546875" style="67" customWidth="1"/>
    <col min="15621" max="15621" width="9.140625" style="67"/>
    <col min="15622" max="15622" width="0.140625" style="67" customWidth="1"/>
    <col min="15623" max="15874" width="9.140625" style="67"/>
    <col min="15875" max="15875" width="53.28515625" style="67" customWidth="1"/>
    <col min="15876" max="15876" width="16.85546875" style="67" customWidth="1"/>
    <col min="15877" max="15877" width="9.140625" style="67"/>
    <col min="15878" max="15878" width="0.140625" style="67" customWidth="1"/>
    <col min="15879" max="16130" width="9.140625" style="67"/>
    <col min="16131" max="16131" width="53.28515625" style="67" customWidth="1"/>
    <col min="16132" max="16132" width="16.85546875" style="67" customWidth="1"/>
    <col min="16133" max="16133" width="9.140625" style="67"/>
    <col min="16134" max="16134" width="0.140625" style="67" customWidth="1"/>
    <col min="16135" max="16384" width="9.140625" style="67"/>
  </cols>
  <sheetData>
    <row r="4" spans="3:7" ht="20.25" x14ac:dyDescent="0.3">
      <c r="C4" s="81" t="s">
        <v>203</v>
      </c>
    </row>
    <row r="5" spans="3:7" ht="21" thickBot="1" x14ac:dyDescent="0.35">
      <c r="C5" s="81"/>
    </row>
    <row r="6" spans="3:7" ht="17.100000000000001" customHeight="1" x14ac:dyDescent="0.2">
      <c r="C6" s="82" t="s">
        <v>226</v>
      </c>
      <c r="D6" s="83">
        <v>10</v>
      </c>
    </row>
    <row r="7" spans="3:7" ht="17.100000000000001" customHeight="1" x14ac:dyDescent="0.2">
      <c r="C7" s="84" t="s">
        <v>227</v>
      </c>
      <c r="D7" s="85">
        <v>5500</v>
      </c>
    </row>
    <row r="8" spans="3:7" ht="17.100000000000001" customHeight="1" x14ac:dyDescent="0.2">
      <c r="C8" s="84" t="s">
        <v>235</v>
      </c>
      <c r="D8" s="85">
        <v>7476.93</v>
      </c>
    </row>
    <row r="9" spans="3:7" ht="17.100000000000001" customHeight="1" x14ac:dyDescent="0.2">
      <c r="C9" s="84" t="s">
        <v>140</v>
      </c>
      <c r="D9" s="85">
        <v>263660.67</v>
      </c>
    </row>
    <row r="10" spans="3:7" ht="17.100000000000001" customHeight="1" x14ac:dyDescent="0.2">
      <c r="C10" s="84" t="s">
        <v>228</v>
      </c>
      <c r="D10" s="85">
        <v>27341681.859999999</v>
      </c>
      <c r="G10" s="86"/>
    </row>
    <row r="11" spans="3:7" ht="17.100000000000001" customHeight="1" thickBot="1" x14ac:dyDescent="0.25">
      <c r="C11" s="136" t="s">
        <v>233</v>
      </c>
      <c r="D11" s="137">
        <v>10000000</v>
      </c>
      <c r="G11" s="86"/>
    </row>
    <row r="12" spans="3:7" ht="17.100000000000001" customHeight="1" thickBot="1" x14ac:dyDescent="0.25">
      <c r="C12" s="87" t="s">
        <v>141</v>
      </c>
      <c r="D12" s="88">
        <f>SUM(D6:D11)</f>
        <v>37618329.460000001</v>
      </c>
    </row>
    <row r="15" spans="3:7" ht="20.25" x14ac:dyDescent="0.3">
      <c r="C15" s="81" t="s">
        <v>204</v>
      </c>
    </row>
    <row r="16" spans="3:7" ht="21" thickBot="1" x14ac:dyDescent="0.35">
      <c r="C16" s="81"/>
    </row>
    <row r="17" spans="3:12" ht="16.5" customHeight="1" x14ac:dyDescent="0.2">
      <c r="C17" s="89" t="s">
        <v>142</v>
      </c>
      <c r="D17" s="83">
        <v>36682.75</v>
      </c>
    </row>
    <row r="18" spans="3:12" ht="16.5" customHeight="1" x14ac:dyDescent="0.2">
      <c r="C18" s="84" t="s">
        <v>143</v>
      </c>
      <c r="D18" s="85">
        <v>20130</v>
      </c>
    </row>
    <row r="19" spans="3:12" ht="16.5" customHeight="1" x14ac:dyDescent="0.2">
      <c r="C19" s="90" t="s">
        <v>144</v>
      </c>
      <c r="D19" s="85">
        <v>34055</v>
      </c>
    </row>
    <row r="20" spans="3:12" ht="16.5" customHeight="1" thickBot="1" x14ac:dyDescent="0.35">
      <c r="C20" s="77" t="s">
        <v>229</v>
      </c>
      <c r="D20" s="91">
        <v>29124500</v>
      </c>
      <c r="H20" s="92"/>
      <c r="I20" s="93"/>
      <c r="J20" s="93"/>
      <c r="K20" s="93"/>
      <c r="L20" s="94"/>
    </row>
    <row r="21" spans="3:12" ht="16.5" customHeight="1" thickBot="1" x14ac:dyDescent="0.25">
      <c r="C21" s="95" t="s">
        <v>141</v>
      </c>
      <c r="D21" s="88">
        <f>SUM(D17:D20)</f>
        <v>29215367.75</v>
      </c>
      <c r="H21" s="93"/>
      <c r="I21" s="93"/>
      <c r="J21" s="93"/>
      <c r="K21" s="93"/>
      <c r="L21" s="96"/>
    </row>
    <row r="22" spans="3:12" x14ac:dyDescent="0.2">
      <c r="H22" s="97"/>
      <c r="I22" s="97"/>
      <c r="J22" s="97"/>
      <c r="K22" s="97"/>
      <c r="L22" s="98"/>
    </row>
    <row r="23" spans="3:12" x14ac:dyDescent="0.2">
      <c r="H23" s="97"/>
      <c r="I23" s="97"/>
      <c r="J23" s="97"/>
      <c r="K23" s="97"/>
      <c r="L23" s="98"/>
    </row>
    <row r="24" spans="3:12" ht="20.25" x14ac:dyDescent="0.3">
      <c r="C24" s="81" t="s">
        <v>205</v>
      </c>
      <c r="H24" s="97"/>
      <c r="I24" s="97"/>
      <c r="J24" s="97"/>
      <c r="K24" s="97"/>
      <c r="L24" s="98"/>
    </row>
    <row r="25" spans="3:12" ht="21" thickBot="1" x14ac:dyDescent="0.35">
      <c r="C25" s="81"/>
      <c r="H25" s="99"/>
      <c r="I25" s="97"/>
      <c r="J25" s="97"/>
      <c r="K25" s="97"/>
      <c r="L25" s="100"/>
    </row>
    <row r="26" spans="3:12" ht="15.75" x14ac:dyDescent="0.25">
      <c r="C26" s="101" t="s">
        <v>186</v>
      </c>
      <c r="D26" s="102">
        <f>D12-D21</f>
        <v>8402961.7100000009</v>
      </c>
      <c r="H26" s="103"/>
      <c r="I26" s="104"/>
      <c r="J26" s="104"/>
      <c r="K26" s="104"/>
      <c r="L26" s="105"/>
    </row>
    <row r="27" spans="3:12" ht="13.5" thickBot="1" x14ac:dyDescent="0.25">
      <c r="C27" s="106" t="s">
        <v>141</v>
      </c>
      <c r="D27" s="107">
        <f>SUM(D26:D26)</f>
        <v>8402961.7100000009</v>
      </c>
    </row>
    <row r="28" spans="3:12" x14ac:dyDescent="0.2">
      <c r="C28" s="108"/>
      <c r="D28" s="109"/>
    </row>
  </sheetData>
  <pageMargins left="0.78740157480314965" right="0.78740157480314965" top="0.98425196850393704" bottom="0.98425196850393704" header="0.51181102362204722" footer="0.51181102362204722"/>
  <pageSetup paperSize="9" scale="80" firstPageNumber="13" orientation="portrait" useFirstPageNumber="1" horizontalDpi="4294967294" r:id="rId1"/>
  <headerFooter alignWithMargins="0">
    <oddHeader>&amp;C&amp;"Arial CE,Tučné"&amp;12Městský obvod Pardubice VI</oddHeader>
    <oddFooter>&amp;C13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1. Příjmy</vt:lpstr>
      <vt:lpstr>2. Výdaje</vt:lpstr>
      <vt:lpstr>3. Tvorba a čerpání SF</vt:lpstr>
      <vt:lpstr>4. Hospodaření s majetkem</vt:lpstr>
      <vt:lpstr>6. Zdroje, potřeby a nepoužité </vt:lpstr>
      <vt:lpstr>'1. Příjmy'!Názvy_tisku</vt:lpstr>
      <vt:lpstr>'2. Výdaje'!Názvy_tisku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Hývlová Simona</dc:creator>
  <cp:lastModifiedBy>Hývlová Simona</cp:lastModifiedBy>
  <cp:lastPrinted>2022-05-27T06:14:32Z</cp:lastPrinted>
  <dcterms:created xsi:type="dcterms:W3CDTF">2017-10-26T07:12:17Z</dcterms:created>
  <dcterms:modified xsi:type="dcterms:W3CDTF">2024-05-31T06:37:50Z</dcterms:modified>
</cp:coreProperties>
</file>